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icpa-my.sharepoint.com/personal/orowe_aicpa_org/Documents/Oliver Rowe/FM 2024/CGMA or CPA writers/Liam Bastick/How Excel can assist forecasting/"/>
    </mc:Choice>
  </mc:AlternateContent>
  <xr:revisionPtr revIDLastSave="0" documentId="8_{EF6F085C-B851-41D0-9D0F-2C920657825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over" sheetId="1" r:id="rId1"/>
    <sheet name="Navigator" sheetId="3" r:id="rId2"/>
    <sheet name="Style Guide" sheetId="4" r:id="rId3"/>
    <sheet name="Original Data" sheetId="10" r:id="rId4"/>
    <sheet name="Method 1 - Using TREND" sheetId="11" r:id="rId5"/>
    <sheet name="Method 2 - Using TREND + CAGR" sheetId="12" r:id="rId6"/>
    <sheet name="Method 3 - Using FORECAST.ETS" sheetId="13" r:id="rId7"/>
    <sheet name="Raw Data from FORECAST.ETS" sheetId="16" r:id="rId8"/>
    <sheet name="Model Parameters" sheetId="2" r:id="rId9"/>
    <sheet name="Error Checks" sheetId="5" r:id="rId10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Example_Reporting_Month">#REF!</definedName>
    <definedName name="HL_1">Cover!$A$3</definedName>
    <definedName name="HL_10">'Error Checks'!$A$3</definedName>
    <definedName name="HL_2" localSheetId="4">#REF!</definedName>
    <definedName name="HL_2" localSheetId="5">#REF!</definedName>
    <definedName name="HL_2" localSheetId="6">#REF!</definedName>
    <definedName name="HL_2">#REF!</definedName>
    <definedName name="HL_3">'Style Guide'!$A$3</definedName>
    <definedName name="HL_4">'Original Data'!$A$3</definedName>
    <definedName name="HL_5">'Method 1 - Using TREND'!$A$3</definedName>
    <definedName name="HL_6">'Method 2 - Using TREND + CAGR'!$A$3</definedName>
    <definedName name="HL_7">'Method 3 - Using FORECAST.ETS'!$A$3</definedName>
    <definedName name="HL_8">'Raw Data from FORECAST.ETS'!$A$3</definedName>
    <definedName name="HL_9">'Model Parameters'!$A$3</definedName>
    <definedName name="HL_Model_Parameters">'Model Parameters'!$A$5</definedName>
    <definedName name="HL_Navigator">Navigator!$A$1</definedName>
    <definedName name="Model_Name">'Model Parameters'!$G$11</definedName>
    <definedName name="Model_Start_Date">#REF!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Months_Per_Year">#REF!</definedName>
    <definedName name="Overall_Error_Check">'Error Checks'!$I$17</definedName>
    <definedName name="Periodicity">#REF!</definedName>
    <definedName name="Quarters_in_Year">'Model Parameters'!$G$24</definedName>
    <definedName name="Reporting_Month_Factor">#REF!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 iterateDelta="9.9999999999999995E-7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6" l="1"/>
  <c r="A1" i="16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F13" i="13"/>
  <c r="G111" i="12"/>
  <c r="G112" i="12"/>
  <c r="G14" i="12"/>
  <c r="I14" i="12" s="1"/>
  <c r="G15" i="12"/>
  <c r="I15" i="12" s="1"/>
  <c r="G16" i="12"/>
  <c r="I16" i="12" s="1"/>
  <c r="G17" i="12"/>
  <c r="I17" i="12" s="1"/>
  <c r="G18" i="12"/>
  <c r="I18" i="12" s="1"/>
  <c r="G19" i="12"/>
  <c r="I19" i="12" s="1"/>
  <c r="G20" i="12"/>
  <c r="I20" i="12" s="1"/>
  <c r="G21" i="12"/>
  <c r="I21" i="12" s="1"/>
  <c r="G22" i="12"/>
  <c r="I22" i="12" s="1"/>
  <c r="G23" i="12"/>
  <c r="I23" i="12" s="1"/>
  <c r="G24" i="12"/>
  <c r="I24" i="12" s="1"/>
  <c r="G25" i="12"/>
  <c r="I25" i="12" s="1"/>
  <c r="G26" i="12"/>
  <c r="I26" i="12" s="1"/>
  <c r="G27" i="12"/>
  <c r="I27" i="12" s="1"/>
  <c r="G28" i="12"/>
  <c r="I28" i="12" s="1"/>
  <c r="G29" i="12"/>
  <c r="I29" i="12" s="1"/>
  <c r="G30" i="12"/>
  <c r="I30" i="12" s="1"/>
  <c r="G31" i="12"/>
  <c r="I31" i="12" s="1"/>
  <c r="G32" i="12"/>
  <c r="I32" i="12" s="1"/>
  <c r="G33" i="12"/>
  <c r="I33" i="12" s="1"/>
  <c r="G34" i="12"/>
  <c r="I34" i="12" s="1"/>
  <c r="G35" i="12"/>
  <c r="I35" i="12" s="1"/>
  <c r="G36" i="12"/>
  <c r="I36" i="12" s="1"/>
  <c r="G37" i="12"/>
  <c r="I37" i="12" s="1"/>
  <c r="G38" i="12"/>
  <c r="I38" i="12" s="1"/>
  <c r="G39" i="12"/>
  <c r="I39" i="12" s="1"/>
  <c r="G40" i="12"/>
  <c r="I40" i="12" s="1"/>
  <c r="G41" i="12"/>
  <c r="I41" i="12" s="1"/>
  <c r="G42" i="12"/>
  <c r="I42" i="12" s="1"/>
  <c r="G43" i="12"/>
  <c r="I43" i="12" s="1"/>
  <c r="G44" i="12"/>
  <c r="I44" i="12" s="1"/>
  <c r="G45" i="12"/>
  <c r="I45" i="12" s="1"/>
  <c r="G46" i="12"/>
  <c r="I46" i="12" s="1"/>
  <c r="G47" i="12"/>
  <c r="I47" i="12" s="1"/>
  <c r="G48" i="12"/>
  <c r="I48" i="12" s="1"/>
  <c r="G49" i="12"/>
  <c r="I49" i="12" s="1"/>
  <c r="G50" i="12"/>
  <c r="I50" i="12" s="1"/>
  <c r="G51" i="12"/>
  <c r="I51" i="12" s="1"/>
  <c r="G52" i="12"/>
  <c r="I52" i="12" s="1"/>
  <c r="G53" i="12"/>
  <c r="I53" i="12" s="1"/>
  <c r="G54" i="12"/>
  <c r="I54" i="12" s="1"/>
  <c r="G55" i="12"/>
  <c r="I55" i="12" s="1"/>
  <c r="G56" i="12"/>
  <c r="I56" i="12" s="1"/>
  <c r="G57" i="12"/>
  <c r="I57" i="12" s="1"/>
  <c r="G58" i="12"/>
  <c r="I58" i="12" s="1"/>
  <c r="G59" i="12"/>
  <c r="I59" i="12" s="1"/>
  <c r="G60" i="12"/>
  <c r="I60" i="12" s="1"/>
  <c r="G61" i="12"/>
  <c r="I61" i="12" s="1"/>
  <c r="G62" i="12"/>
  <c r="I62" i="12" s="1"/>
  <c r="G63" i="12"/>
  <c r="I63" i="12" s="1"/>
  <c r="G64" i="12"/>
  <c r="I64" i="12" s="1"/>
  <c r="G65" i="12"/>
  <c r="I65" i="12" s="1"/>
  <c r="G66" i="12"/>
  <c r="I66" i="12" s="1"/>
  <c r="G67" i="12"/>
  <c r="I67" i="12" s="1"/>
  <c r="G68" i="12"/>
  <c r="I68" i="12" s="1"/>
  <c r="G69" i="12"/>
  <c r="I69" i="12" s="1"/>
  <c r="G70" i="12"/>
  <c r="I70" i="12" s="1"/>
  <c r="G71" i="12"/>
  <c r="I71" i="12" s="1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G103" i="12"/>
  <c r="G104" i="12"/>
  <c r="G105" i="12"/>
  <c r="G106" i="12"/>
  <c r="G107" i="12"/>
  <c r="G108" i="12"/>
  <c r="G109" i="12"/>
  <c r="G110" i="12"/>
  <c r="G14" i="11"/>
  <c r="I14" i="11" s="1"/>
  <c r="G15" i="11"/>
  <c r="G16" i="11"/>
  <c r="I16" i="11" s="1"/>
  <c r="G17" i="11"/>
  <c r="G18" i="11"/>
  <c r="G19" i="11"/>
  <c r="I19" i="11" s="1"/>
  <c r="G20" i="11"/>
  <c r="I20" i="11" s="1"/>
  <c r="G21" i="11"/>
  <c r="I21" i="11" s="1"/>
  <c r="G22" i="11"/>
  <c r="I22" i="11" s="1"/>
  <c r="G23" i="11"/>
  <c r="G24" i="11"/>
  <c r="I24" i="11" s="1"/>
  <c r="G25" i="11"/>
  <c r="G26" i="11"/>
  <c r="I26" i="11" s="1"/>
  <c r="G27" i="11"/>
  <c r="I27" i="11" s="1"/>
  <c r="G28" i="11"/>
  <c r="I28" i="11" s="1"/>
  <c r="G29" i="11"/>
  <c r="I29" i="11" s="1"/>
  <c r="G30" i="11"/>
  <c r="I30" i="11" s="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B6" i="13"/>
  <c r="A1" i="13"/>
  <c r="G13" i="12"/>
  <c r="I13" i="12" s="1"/>
  <c r="F13" i="12"/>
  <c r="B6" i="12"/>
  <c r="A1" i="12"/>
  <c r="I15" i="11"/>
  <c r="I17" i="11"/>
  <c r="I18" i="11"/>
  <c r="I23" i="11"/>
  <c r="I25" i="11"/>
  <c r="I31" i="11"/>
  <c r="G112" i="11"/>
  <c r="G13" i="11"/>
  <c r="I13" i="11" s="1"/>
  <c r="F13" i="11"/>
  <c r="B6" i="11"/>
  <c r="A1" i="11"/>
  <c r="F14" i="10"/>
  <c r="F15" i="10" s="1"/>
  <c r="F15" i="11" s="1"/>
  <c r="B6" i="10"/>
  <c r="A1" i="10"/>
  <c r="C93" i="16"/>
  <c r="C92" i="16"/>
  <c r="C76" i="16"/>
  <c r="C96" i="16"/>
  <c r="C97" i="16"/>
  <c r="C102" i="16"/>
  <c r="C71" i="16"/>
  <c r="C73" i="16"/>
  <c r="C80" i="16"/>
  <c r="C101" i="16"/>
  <c r="C77" i="16"/>
  <c r="C105" i="16"/>
  <c r="C82" i="16"/>
  <c r="C87" i="16"/>
  <c r="C100" i="16"/>
  <c r="C75" i="16"/>
  <c r="C107" i="16"/>
  <c r="C90" i="16"/>
  <c r="C95" i="16"/>
  <c r="C99" i="16"/>
  <c r="C86" i="16"/>
  <c r="C85" i="16"/>
  <c r="C78" i="16"/>
  <c r="C104" i="16"/>
  <c r="C74" i="16"/>
  <c r="C89" i="16"/>
  <c r="C81" i="16"/>
  <c r="C109" i="16"/>
  <c r="C106" i="16"/>
  <c r="C88" i="16"/>
  <c r="C83" i="16"/>
  <c r="C98" i="16"/>
  <c r="C79" i="16"/>
  <c r="C72" i="16"/>
  <c r="C84" i="16"/>
  <c r="C111" i="16"/>
  <c r="C91" i="16"/>
  <c r="C110" i="16"/>
  <c r="C103" i="16"/>
  <c r="C108" i="16"/>
  <c r="C94" i="16"/>
  <c r="F14" i="11" l="1"/>
  <c r="F14" i="13"/>
  <c r="F15" i="13"/>
  <c r="F15" i="12"/>
  <c r="F14" i="12"/>
  <c r="G111" i="13"/>
  <c r="G87" i="13"/>
  <c r="G110" i="13"/>
  <c r="G78" i="13"/>
  <c r="G109" i="13"/>
  <c r="G101" i="13"/>
  <c r="G93" i="13"/>
  <c r="G85" i="13"/>
  <c r="G77" i="13"/>
  <c r="G108" i="13"/>
  <c r="G100" i="13"/>
  <c r="G92" i="13"/>
  <c r="G84" i="13"/>
  <c r="G76" i="13"/>
  <c r="G107" i="13"/>
  <c r="G99" i="13"/>
  <c r="G91" i="13"/>
  <c r="G83" i="13"/>
  <c r="G75" i="13"/>
  <c r="G95" i="13"/>
  <c r="G94" i="13"/>
  <c r="G106" i="13"/>
  <c r="G98" i="13"/>
  <c r="G90" i="13"/>
  <c r="G82" i="13"/>
  <c r="G74" i="13"/>
  <c r="G103" i="13"/>
  <c r="G79" i="13"/>
  <c r="G102" i="13"/>
  <c r="G86" i="13"/>
  <c r="G105" i="13"/>
  <c r="G97" i="13"/>
  <c r="G89" i="13"/>
  <c r="G81" i="13"/>
  <c r="G73" i="13"/>
  <c r="G112" i="13"/>
  <c r="G104" i="13"/>
  <c r="G96" i="13"/>
  <c r="G88" i="13"/>
  <c r="G80" i="13"/>
  <c r="G72" i="13"/>
  <c r="F16" i="10"/>
  <c r="A1" i="5"/>
  <c r="D76" i="16"/>
  <c r="D80" i="16"/>
  <c r="D107" i="16"/>
  <c r="E107" i="16"/>
  <c r="D94" i="16"/>
  <c r="E110" i="16"/>
  <c r="E81" i="16"/>
  <c r="E100" i="16"/>
  <c r="D95" i="16"/>
  <c r="D81" i="16"/>
  <c r="D75" i="16"/>
  <c r="E104" i="16"/>
  <c r="E76" i="16"/>
  <c r="E103" i="16"/>
  <c r="E102" i="16"/>
  <c r="E86" i="16"/>
  <c r="E82" i="16"/>
  <c r="D92" i="16"/>
  <c r="E84" i="16"/>
  <c r="E85" i="16"/>
  <c r="E106" i="16"/>
  <c r="D104" i="16"/>
  <c r="E111" i="16"/>
  <c r="E87" i="16"/>
  <c r="D109" i="16"/>
  <c r="E99" i="16"/>
  <c r="D108" i="16"/>
  <c r="E91" i="16"/>
  <c r="E89" i="16"/>
  <c r="D72" i="16"/>
  <c r="E105" i="16"/>
  <c r="D91" i="16"/>
  <c r="D88" i="16"/>
  <c r="E71" i="16"/>
  <c r="D77" i="16"/>
  <c r="E78" i="16"/>
  <c r="E94" i="16"/>
  <c r="D87" i="16"/>
  <c r="D83" i="16"/>
  <c r="E101" i="16"/>
  <c r="D97" i="16"/>
  <c r="D82" i="16"/>
  <c r="D100" i="16"/>
  <c r="D74" i="16"/>
  <c r="E83" i="16"/>
  <c r="D89" i="16"/>
  <c r="D98" i="16"/>
  <c r="D78" i="16"/>
  <c r="E75" i="16"/>
  <c r="D86" i="16"/>
  <c r="D85" i="16"/>
  <c r="D96" i="16"/>
  <c r="E98" i="16"/>
  <c r="D111" i="16"/>
  <c r="E73" i="16"/>
  <c r="E97" i="16"/>
  <c r="D73" i="16"/>
  <c r="D99" i="16"/>
  <c r="E74" i="16"/>
  <c r="D93" i="16"/>
  <c r="D102" i="16"/>
  <c r="D71" i="16"/>
  <c r="E109" i="16"/>
  <c r="E96" i="16"/>
  <c r="E77" i="16"/>
  <c r="D79" i="16"/>
  <c r="E93" i="16"/>
  <c r="E95" i="16"/>
  <c r="E90" i="16"/>
  <c r="E88" i="16"/>
  <c r="D101" i="16"/>
  <c r="E79" i="16"/>
  <c r="E80" i="16"/>
  <c r="E108" i="16"/>
  <c r="D110" i="16"/>
  <c r="D84" i="16"/>
  <c r="E72" i="16"/>
  <c r="D103" i="16"/>
  <c r="D106" i="16"/>
  <c r="D105" i="16"/>
  <c r="D90" i="16"/>
  <c r="E92" i="16"/>
  <c r="F16" i="11" l="1"/>
  <c r="F16" i="12"/>
  <c r="F16" i="13"/>
  <c r="F17" i="10"/>
  <c r="I37" i="4"/>
  <c r="F17" i="11" l="1"/>
  <c r="F17" i="13"/>
  <c r="F17" i="12"/>
  <c r="F18" i="10"/>
  <c r="A1" i="2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6" s="1"/>
  <c r="B6" i="2"/>
  <c r="B15" i="2" s="1"/>
  <c r="I4" i="12" l="1"/>
  <c r="F4" i="16"/>
  <c r="I4" i="10"/>
  <c r="I4" i="13"/>
  <c r="I4" i="11"/>
  <c r="F18" i="11"/>
  <c r="F18" i="12"/>
  <c r="F18" i="13"/>
  <c r="F19" i="10"/>
  <c r="A2" i="12"/>
  <c r="A2" i="13"/>
  <c r="A2" i="10"/>
  <c r="A2" i="11"/>
  <c r="F4" i="5"/>
  <c r="I4" i="2"/>
  <c r="G4" i="3"/>
  <c r="I4" i="4"/>
  <c r="A2" i="2"/>
  <c r="A2" i="5"/>
  <c r="B56" i="4"/>
  <c r="A2" i="4"/>
  <c r="A2" i="3"/>
  <c r="C6" i="1"/>
  <c r="F19" i="11" l="1"/>
  <c r="F19" i="13"/>
  <c r="F19" i="12"/>
  <c r="F20" i="10"/>
  <c r="F20" i="13" l="1"/>
  <c r="F20" i="11"/>
  <c r="F20" i="12"/>
  <c r="F21" i="10"/>
  <c r="F21" i="13" l="1"/>
  <c r="F21" i="12"/>
  <c r="F21" i="11"/>
  <c r="F22" i="10"/>
  <c r="F22" i="12" l="1"/>
  <c r="F22" i="13"/>
  <c r="F22" i="11"/>
  <c r="F23" i="10"/>
  <c r="F23" i="11" l="1"/>
  <c r="F23" i="12"/>
  <c r="F23" i="13"/>
  <c r="F24" i="10"/>
  <c r="F24" i="11" l="1"/>
  <c r="F24" i="12"/>
  <c r="F24" i="13"/>
  <c r="F25" i="10"/>
  <c r="F25" i="13" l="1"/>
  <c r="F25" i="11"/>
  <c r="F25" i="12"/>
  <c r="F26" i="10"/>
  <c r="F26" i="11" l="1"/>
  <c r="F26" i="12"/>
  <c r="F26" i="13"/>
  <c r="F27" i="10"/>
  <c r="F27" i="11" l="1"/>
  <c r="F27" i="13"/>
  <c r="F27" i="12"/>
  <c r="F28" i="10"/>
  <c r="F28" i="13" l="1"/>
  <c r="F28" i="11"/>
  <c r="F28" i="12"/>
  <c r="F29" i="10"/>
  <c r="F29" i="13" l="1"/>
  <c r="F29" i="12"/>
  <c r="F29" i="11"/>
  <c r="F30" i="10"/>
  <c r="F30" i="12" l="1"/>
  <c r="F30" i="13"/>
  <c r="F30" i="11"/>
  <c r="F31" i="10"/>
  <c r="F31" i="11" l="1"/>
  <c r="F31" i="12"/>
  <c r="F31" i="13"/>
  <c r="F32" i="10"/>
  <c r="F32" i="11" l="1"/>
  <c r="F32" i="12"/>
  <c r="F32" i="13"/>
  <c r="F33" i="10"/>
  <c r="I32" i="11"/>
  <c r="F33" i="13" l="1"/>
  <c r="F33" i="11"/>
  <c r="F33" i="12"/>
  <c r="F34" i="10"/>
  <c r="I33" i="11"/>
  <c r="F34" i="11" l="1"/>
  <c r="F34" i="12"/>
  <c r="F34" i="13"/>
  <c r="F35" i="10"/>
  <c r="I34" i="11"/>
  <c r="F35" i="11" l="1"/>
  <c r="F35" i="13"/>
  <c r="F35" i="12"/>
  <c r="F36" i="10"/>
  <c r="I35" i="11"/>
  <c r="F36" i="13" l="1"/>
  <c r="F36" i="11"/>
  <c r="F36" i="12"/>
  <c r="F37" i="10"/>
  <c r="I36" i="11"/>
  <c r="F37" i="13" l="1"/>
  <c r="F37" i="12"/>
  <c r="F37" i="11"/>
  <c r="F38" i="10"/>
  <c r="I37" i="11"/>
  <c r="F38" i="12" l="1"/>
  <c r="F38" i="11"/>
  <c r="F38" i="13"/>
  <c r="F39" i="10"/>
  <c r="I38" i="11"/>
  <c r="F39" i="11" l="1"/>
  <c r="F39" i="12"/>
  <c r="F39" i="13"/>
  <c r="F40" i="10"/>
  <c r="I39" i="11"/>
  <c r="F40" i="11" l="1"/>
  <c r="F40" i="12"/>
  <c r="F40" i="13"/>
  <c r="F41" i="10"/>
  <c r="I40" i="11"/>
  <c r="F41" i="13" l="1"/>
  <c r="F41" i="11"/>
  <c r="F41" i="12"/>
  <c r="F42" i="10"/>
  <c r="I41" i="11"/>
  <c r="F42" i="11" l="1"/>
  <c r="F42" i="12"/>
  <c r="F42" i="13"/>
  <c r="F43" i="10"/>
  <c r="I42" i="11"/>
  <c r="F43" i="11" l="1"/>
  <c r="F43" i="13"/>
  <c r="F43" i="12"/>
  <c r="F44" i="10"/>
  <c r="I43" i="11"/>
  <c r="F44" i="13" l="1"/>
  <c r="F44" i="11"/>
  <c r="F44" i="12"/>
  <c r="F45" i="10"/>
  <c r="I44" i="11"/>
  <c r="F45" i="13" l="1"/>
  <c r="F45" i="12"/>
  <c r="F45" i="11"/>
  <c r="F46" i="10"/>
  <c r="I45" i="11"/>
  <c r="F46" i="12" l="1"/>
  <c r="F46" i="11"/>
  <c r="F46" i="13"/>
  <c r="F47" i="10"/>
  <c r="I46" i="11"/>
  <c r="F47" i="11" l="1"/>
  <c r="F47" i="12"/>
  <c r="F47" i="13"/>
  <c r="F48" i="10"/>
  <c r="I47" i="11"/>
  <c r="F48" i="11" l="1"/>
  <c r="F48" i="12"/>
  <c r="F48" i="13"/>
  <c r="F49" i="10"/>
  <c r="I48" i="11"/>
  <c r="F49" i="13" l="1"/>
  <c r="F49" i="11"/>
  <c r="F49" i="12"/>
  <c r="F50" i="10"/>
  <c r="I49" i="11"/>
  <c r="F50" i="11" l="1"/>
  <c r="F50" i="12"/>
  <c r="F50" i="13"/>
  <c r="F51" i="10"/>
  <c r="I50" i="11"/>
  <c r="F51" i="11" l="1"/>
  <c r="F51" i="13"/>
  <c r="F51" i="12"/>
  <c r="F52" i="10"/>
  <c r="I51" i="11"/>
  <c r="F52" i="13" l="1"/>
  <c r="F52" i="11"/>
  <c r="F52" i="12"/>
  <c r="F53" i="10"/>
  <c r="I52" i="11"/>
  <c r="F53" i="13" l="1"/>
  <c r="F53" i="12"/>
  <c r="F53" i="11"/>
  <c r="F54" i="10"/>
  <c r="I53" i="11"/>
  <c r="F54" i="12" l="1"/>
  <c r="F54" i="13"/>
  <c r="F54" i="11"/>
  <c r="F55" i="10"/>
  <c r="I54" i="11"/>
  <c r="F55" i="11" l="1"/>
  <c r="F55" i="12"/>
  <c r="F55" i="13"/>
  <c r="F56" i="10"/>
  <c r="I55" i="11"/>
  <c r="F56" i="11" l="1"/>
  <c r="F56" i="12"/>
  <c r="F56" i="13"/>
  <c r="F57" i="10"/>
  <c r="I56" i="11"/>
  <c r="F57" i="13" l="1"/>
  <c r="F57" i="11"/>
  <c r="F57" i="12"/>
  <c r="F58" i="10"/>
  <c r="I57" i="11"/>
  <c r="F58" i="11" l="1"/>
  <c r="F58" i="12"/>
  <c r="F58" i="13"/>
  <c r="F59" i="10"/>
  <c r="I58" i="11"/>
  <c r="F59" i="11" l="1"/>
  <c r="F59" i="13"/>
  <c r="F59" i="12"/>
  <c r="F60" i="10"/>
  <c r="I59" i="11"/>
  <c r="F60" i="13" l="1"/>
  <c r="F60" i="11"/>
  <c r="F60" i="12"/>
  <c r="F61" i="10"/>
  <c r="I60" i="11"/>
  <c r="F61" i="13" l="1"/>
  <c r="F61" i="12"/>
  <c r="F61" i="11"/>
  <c r="F62" i="10"/>
  <c r="I61" i="11"/>
  <c r="F62" i="12" l="1"/>
  <c r="F62" i="11"/>
  <c r="F62" i="13"/>
  <c r="F63" i="10"/>
  <c r="I62" i="11"/>
  <c r="F63" i="11" l="1"/>
  <c r="F63" i="12"/>
  <c r="F63" i="13"/>
  <c r="I63" i="11"/>
  <c r="F64" i="10"/>
  <c r="F64" i="11" l="1"/>
  <c r="F64" i="12"/>
  <c r="F64" i="13"/>
  <c r="F65" i="10"/>
  <c r="I64" i="11"/>
  <c r="F65" i="13" l="1"/>
  <c r="F65" i="11"/>
  <c r="F65" i="12"/>
  <c r="F66" i="10"/>
  <c r="I65" i="11"/>
  <c r="F66" i="11" l="1"/>
  <c r="F66" i="12"/>
  <c r="F66" i="13"/>
  <c r="F67" i="10"/>
  <c r="I66" i="11"/>
  <c r="F67" i="11" l="1"/>
  <c r="F67" i="13"/>
  <c r="F67" i="12"/>
  <c r="F68" i="10"/>
  <c r="I67" i="11"/>
  <c r="F68" i="13" l="1"/>
  <c r="F68" i="11"/>
  <c r="F68" i="12"/>
  <c r="F69" i="10"/>
  <c r="I68" i="11"/>
  <c r="F69" i="13" l="1"/>
  <c r="F69" i="12"/>
  <c r="F69" i="11"/>
  <c r="F70" i="10"/>
  <c r="I69" i="11"/>
  <c r="F70" i="12" l="1"/>
  <c r="F70" i="13"/>
  <c r="F70" i="11"/>
  <c r="F71" i="10"/>
  <c r="I70" i="11"/>
  <c r="F71" i="11" l="1"/>
  <c r="F71" i="12"/>
  <c r="F72" i="10"/>
  <c r="F71" i="13"/>
  <c r="I71" i="11"/>
  <c r="F73" i="10" l="1"/>
  <c r="F72" i="11"/>
  <c r="F72" i="12"/>
  <c r="H72" i="12" s="1"/>
  <c r="F72" i="13"/>
  <c r="H72" i="11"/>
  <c r="I72" i="11" s="1"/>
  <c r="F74" i="10" l="1"/>
  <c r="F73" i="11"/>
  <c r="H73" i="11" s="1"/>
  <c r="I73" i="11" s="1"/>
  <c r="F73" i="13"/>
  <c r="F73" i="12"/>
  <c r="H73" i="12" l="1"/>
  <c r="F75" i="10"/>
  <c r="F74" i="13"/>
  <c r="F74" i="11"/>
  <c r="H74" i="11" s="1"/>
  <c r="I74" i="11" s="1"/>
  <c r="F74" i="12"/>
  <c r="H74" i="12" s="1"/>
  <c r="F76" i="10" l="1"/>
  <c r="F75" i="13"/>
  <c r="F75" i="11"/>
  <c r="H75" i="11" s="1"/>
  <c r="I75" i="11" s="1"/>
  <c r="F75" i="12"/>
  <c r="H75" i="12" l="1"/>
  <c r="F77" i="10"/>
  <c r="F76" i="13"/>
  <c r="F76" i="11"/>
  <c r="H76" i="11" s="1"/>
  <c r="I76" i="11" s="1"/>
  <c r="F76" i="12"/>
  <c r="H76" i="12" s="1"/>
  <c r="F78" i="10" l="1"/>
  <c r="F77" i="12"/>
  <c r="F77" i="13"/>
  <c r="F77" i="11"/>
  <c r="H77" i="11" s="1"/>
  <c r="I77" i="11" s="1"/>
  <c r="H77" i="12" l="1"/>
  <c r="F79" i="10"/>
  <c r="F78" i="12"/>
  <c r="H78" i="12" s="1"/>
  <c r="F78" i="11"/>
  <c r="H78" i="11" s="1"/>
  <c r="I78" i="11" s="1"/>
  <c r="F78" i="13"/>
  <c r="F80" i="10" l="1"/>
  <c r="F79" i="11"/>
  <c r="H79" i="11" s="1"/>
  <c r="I79" i="11" s="1"/>
  <c r="F79" i="12"/>
  <c r="F79" i="13"/>
  <c r="H79" i="12" l="1"/>
  <c r="F81" i="10"/>
  <c r="F80" i="11"/>
  <c r="H80" i="11" s="1"/>
  <c r="I80" i="11" s="1"/>
  <c r="F80" i="12"/>
  <c r="H80" i="12" s="1"/>
  <c r="F80" i="13"/>
  <c r="F82" i="10" l="1"/>
  <c r="F81" i="13"/>
  <c r="F81" i="11"/>
  <c r="H81" i="11" s="1"/>
  <c r="I81" i="11" s="1"/>
  <c r="F81" i="12"/>
  <c r="H81" i="12" l="1"/>
  <c r="F83" i="10"/>
  <c r="F82" i="13"/>
  <c r="F82" i="11"/>
  <c r="H82" i="11" s="1"/>
  <c r="I82" i="11" s="1"/>
  <c r="F82" i="12"/>
  <c r="H82" i="12" s="1"/>
  <c r="F84" i="10" l="1"/>
  <c r="F83" i="13"/>
  <c r="F83" i="11"/>
  <c r="H83" i="11" s="1"/>
  <c r="I83" i="11" s="1"/>
  <c r="F83" i="12"/>
  <c r="H83" i="12" l="1"/>
  <c r="F85" i="10"/>
  <c r="F84" i="11"/>
  <c r="H84" i="11" s="1"/>
  <c r="I84" i="11" s="1"/>
  <c r="F84" i="13"/>
  <c r="F84" i="12"/>
  <c r="H84" i="12" s="1"/>
  <c r="F86" i="10" l="1"/>
  <c r="F85" i="13"/>
  <c r="F85" i="11"/>
  <c r="H85" i="11" s="1"/>
  <c r="I85" i="11" s="1"/>
  <c r="F85" i="12"/>
  <c r="F87" i="10" l="1"/>
  <c r="F86" i="12"/>
  <c r="H86" i="12" s="1"/>
  <c r="F86" i="11"/>
  <c r="H86" i="11" s="1"/>
  <c r="I86" i="11" s="1"/>
  <c r="F86" i="13"/>
  <c r="H85" i="12"/>
  <c r="F88" i="10" l="1"/>
  <c r="F87" i="11"/>
  <c r="H87" i="11" s="1"/>
  <c r="I87" i="11" s="1"/>
  <c r="F87" i="12"/>
  <c r="F87" i="13"/>
  <c r="H87" i="12" l="1"/>
  <c r="F89" i="10"/>
  <c r="F88" i="11"/>
  <c r="H88" i="11" s="1"/>
  <c r="I88" i="11" s="1"/>
  <c r="F88" i="12"/>
  <c r="H88" i="12" s="1"/>
  <c r="F88" i="13"/>
  <c r="F90" i="10" l="1"/>
  <c r="F89" i="11"/>
  <c r="H89" i="11" s="1"/>
  <c r="I89" i="11" s="1"/>
  <c r="F89" i="13"/>
  <c r="F89" i="12"/>
  <c r="F91" i="10" l="1"/>
  <c r="F90" i="13"/>
  <c r="F90" i="11"/>
  <c r="H90" i="11" s="1"/>
  <c r="I90" i="11" s="1"/>
  <c r="F90" i="12"/>
  <c r="H90" i="12" s="1"/>
  <c r="H89" i="12"/>
  <c r="F92" i="10" l="1"/>
  <c r="F91" i="13"/>
  <c r="F91" i="11"/>
  <c r="H91" i="11" s="1"/>
  <c r="I91" i="11" s="1"/>
  <c r="F91" i="12"/>
  <c r="H91" i="12" l="1"/>
  <c r="F93" i="10"/>
  <c r="F92" i="13"/>
  <c r="F92" i="11"/>
  <c r="H92" i="11" s="1"/>
  <c r="I92" i="11" s="1"/>
  <c r="F92" i="12"/>
  <c r="H92" i="12" s="1"/>
  <c r="F94" i="10" l="1"/>
  <c r="F93" i="12"/>
  <c r="F93" i="13"/>
  <c r="F93" i="11"/>
  <c r="H93" i="11" s="1"/>
  <c r="I93" i="11" s="1"/>
  <c r="H93" i="12" l="1"/>
  <c r="F95" i="10"/>
  <c r="F94" i="12"/>
  <c r="H94" i="12" s="1"/>
  <c r="F94" i="13"/>
  <c r="F94" i="11"/>
  <c r="H94" i="11" s="1"/>
  <c r="I94" i="11" s="1"/>
  <c r="F96" i="10" l="1"/>
  <c r="F95" i="11"/>
  <c r="H95" i="11" s="1"/>
  <c r="I95" i="11" s="1"/>
  <c r="F95" i="12"/>
  <c r="F95" i="13"/>
  <c r="H95" i="12" l="1"/>
  <c r="F97" i="10"/>
  <c r="F96" i="11"/>
  <c r="H96" i="11" s="1"/>
  <c r="I96" i="11" s="1"/>
  <c r="F96" i="12"/>
  <c r="H96" i="12" s="1"/>
  <c r="F96" i="13"/>
  <c r="F97" i="11" l="1"/>
  <c r="H97" i="11" s="1"/>
  <c r="I97" i="11" s="1"/>
  <c r="F98" i="10"/>
  <c r="F97" i="13"/>
  <c r="F97" i="12"/>
  <c r="H97" i="12" l="1"/>
  <c r="F99" i="10"/>
  <c r="F98" i="13"/>
  <c r="F98" i="11"/>
  <c r="H98" i="11" s="1"/>
  <c r="I98" i="11" s="1"/>
  <c r="F98" i="12"/>
  <c r="H98" i="12" s="1"/>
  <c r="F100" i="10" l="1"/>
  <c r="F99" i="13"/>
  <c r="F99" i="11"/>
  <c r="H99" i="11" s="1"/>
  <c r="I99" i="11" s="1"/>
  <c r="F99" i="12"/>
  <c r="H99" i="12" l="1"/>
  <c r="F101" i="10"/>
  <c r="F100" i="11"/>
  <c r="H100" i="11" s="1"/>
  <c r="I100" i="11" s="1"/>
  <c r="F100" i="13"/>
  <c r="F100" i="12"/>
  <c r="H100" i="12" s="1"/>
  <c r="F102" i="10" l="1"/>
  <c r="F101" i="12"/>
  <c r="F101" i="13"/>
  <c r="F101" i="11"/>
  <c r="H101" i="11" s="1"/>
  <c r="I101" i="11" s="1"/>
  <c r="H101" i="12" l="1"/>
  <c r="F103" i="10"/>
  <c r="F102" i="12"/>
  <c r="H102" i="12" s="1"/>
  <c r="F102" i="11"/>
  <c r="H102" i="11" s="1"/>
  <c r="I102" i="11" s="1"/>
  <c r="F102" i="13"/>
  <c r="F104" i="10" l="1"/>
  <c r="F103" i="11"/>
  <c r="H103" i="11" s="1"/>
  <c r="I103" i="11" s="1"/>
  <c r="F103" i="12"/>
  <c r="F103" i="13"/>
  <c r="H103" i="12" l="1"/>
  <c r="F105" i="10"/>
  <c r="F104" i="11"/>
  <c r="H104" i="11" s="1"/>
  <c r="I104" i="11" s="1"/>
  <c r="F104" i="12"/>
  <c r="H104" i="12" s="1"/>
  <c r="F104" i="13"/>
  <c r="F106" i="10" l="1"/>
  <c r="F105" i="13"/>
  <c r="F105" i="11"/>
  <c r="H105" i="11" s="1"/>
  <c r="I105" i="11" s="1"/>
  <c r="F105" i="12"/>
  <c r="H105" i="12" l="1"/>
  <c r="F107" i="10"/>
  <c r="F106" i="13"/>
  <c r="F106" i="11"/>
  <c r="H106" i="11" s="1"/>
  <c r="I106" i="11" s="1"/>
  <c r="F106" i="12"/>
  <c r="H106" i="12" s="1"/>
  <c r="F108" i="10" l="1"/>
  <c r="F107" i="13"/>
  <c r="F107" i="11"/>
  <c r="H107" i="11" s="1"/>
  <c r="I107" i="11" s="1"/>
  <c r="F107" i="12"/>
  <c r="H107" i="12" l="1"/>
  <c r="F109" i="10"/>
  <c r="F108" i="13"/>
  <c r="F108" i="11"/>
  <c r="H108" i="11" s="1"/>
  <c r="I108" i="11" s="1"/>
  <c r="F108" i="12"/>
  <c r="H108" i="12" s="1"/>
  <c r="F110" i="10" l="1"/>
  <c r="F109" i="12"/>
  <c r="F109" i="13"/>
  <c r="F109" i="11"/>
  <c r="H109" i="11" s="1"/>
  <c r="I109" i="11" s="1"/>
  <c r="H109" i="12" l="1"/>
  <c r="F111" i="10"/>
  <c r="F110" i="12"/>
  <c r="H110" i="12" s="1"/>
  <c r="F110" i="11"/>
  <c r="H110" i="11" s="1"/>
  <c r="I110" i="11" s="1"/>
  <c r="F110" i="13"/>
  <c r="F112" i="10" l="1"/>
  <c r="F111" i="11"/>
  <c r="H111" i="11" s="1"/>
  <c r="I111" i="11" s="1"/>
  <c r="F111" i="12"/>
  <c r="F111" i="13"/>
  <c r="H111" i="12" l="1"/>
  <c r="P35" i="12" a="1"/>
  <c r="P35" i="12" s="1"/>
  <c r="F112" i="11"/>
  <c r="H112" i="11" s="1"/>
  <c r="I112" i="11" s="1"/>
  <c r="F112" i="13"/>
  <c r="F112" i="12"/>
  <c r="H112" i="12" s="1"/>
  <c r="L40" i="12" l="1"/>
  <c r="P40" i="12"/>
  <c r="P38" i="12"/>
  <c r="P41" i="12" l="1"/>
  <c r="P43" i="12" s="1"/>
  <c r="P45" i="12" s="1"/>
  <c r="L41" i="12"/>
  <c r="I73" i="12" l="1"/>
  <c r="I72" i="12"/>
  <c r="I75" i="12"/>
  <c r="I77" i="12" s="1"/>
  <c r="I79" i="12" l="1"/>
  <c r="I74" i="12"/>
  <c r="I76" i="12" l="1"/>
  <c r="I81" i="12"/>
  <c r="I83" i="12" l="1"/>
  <c r="I78" i="12"/>
  <c r="I80" i="12" l="1"/>
  <c r="I85" i="12"/>
  <c r="I87" i="12" l="1"/>
  <c r="I82" i="12"/>
  <c r="I84" i="12" l="1"/>
  <c r="I89" i="12"/>
  <c r="I91" i="12" l="1"/>
  <c r="I86" i="12"/>
  <c r="I88" i="12" l="1"/>
  <c r="I93" i="12"/>
  <c r="I95" i="12" l="1"/>
  <c r="I90" i="12"/>
  <c r="I92" i="12" l="1"/>
  <c r="I97" i="12"/>
  <c r="I99" i="12" l="1"/>
  <c r="I94" i="12"/>
  <c r="I96" i="12" l="1"/>
  <c r="I101" i="12"/>
  <c r="I103" i="12" s="1"/>
  <c r="I105" i="12" s="1"/>
  <c r="I107" i="12" s="1"/>
  <c r="I109" i="12" s="1"/>
  <c r="I111" i="12" s="1"/>
  <c r="I98" i="12" l="1"/>
  <c r="I100" i="12" l="1"/>
  <c r="I102" i="12" l="1"/>
  <c r="I104" i="12" s="1"/>
  <c r="I106" i="12" s="1"/>
  <c r="I108" i="12" s="1"/>
  <c r="I110" i="12" s="1"/>
  <c r="I112" i="12" s="1"/>
</calcChain>
</file>

<file path=xl/sharedStrings.xml><?xml version="1.0" encoding="utf-8"?>
<sst xmlns="http://schemas.openxmlformats.org/spreadsheetml/2006/main" count="152" uniqueCount="91">
  <si>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</si>
  <si>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</si>
  <si>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</si>
  <si>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</si>
  <si>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</si>
  <si>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</si>
  <si>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</si>
  <si>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</si>
  <si>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</si>
  <si>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</si>
  <si>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</si>
  <si>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</si>
  <si>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</si>
  <si>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</si>
  <si>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</si>
  <si>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</si>
  <si>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</si>
  <si>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</si>
  <si>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</si>
  <si>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</si>
  <si>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</si>
  <si>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</si>
  <si>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</si>
  <si>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</si>
  <si>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</si>
  <si>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</si>
  <si>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</si>
  <si>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</si>
  <si>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</si>
  <si>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</si>
  <si>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</si>
  <si>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</si>
  <si>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</si>
  <si>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</si>
  <si>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</si>
  <si>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</si>
  <si>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</si>
  <si>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</si>
  <si>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</si>
  <si>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</si>
  <si>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</si>
  <si>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</si>
  <si>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</si>
  <si>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</si>
  <si>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</si>
  <si>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</si>
  <si>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</si>
  <si>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</si>
  <si>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</si>
  <si>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</si>
  <si>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</si>
  <si>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</si>
  <si>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</si>
  <si>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</si>
  <si>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</si>
  <si>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</si>
  <si>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</si>
  <si>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</si>
  <si>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</si>
  <si>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</si>
  <si>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</si>
  <si>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</si>
  <si>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</si>
  <si>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</si>
  <si>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</si>
  <si>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</si>
  <si>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</si>
  <si>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</si>
  <si>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</si>
  <si>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</si>
  <si>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Historical Information</t>
  </si>
  <si>
    <t>Sales</t>
  </si>
  <si>
    <t>TREND</t>
  </si>
  <si>
    <t>Combined</t>
  </si>
  <si>
    <t>Compound Annual Growth Rate (CAGR)</t>
  </si>
  <si>
    <t>Last date of actuals</t>
  </si>
  <si>
    <t>Periodicity duration</t>
  </si>
  <si>
    <t>Last date of first cycle of forecasts</t>
  </si>
  <si>
    <t>Growth implicit (CAGR)</t>
  </si>
  <si>
    <t>Growth factor per cycle</t>
  </si>
  <si>
    <t>Forecast(Sales)</t>
  </si>
  <si>
    <t>Lower Confidence Bound(Sales)</t>
  </si>
  <si>
    <t>Upper Confidence Bound(Sales)</t>
  </si>
  <si>
    <t>Original Data</t>
  </si>
  <si>
    <t>Method 1 - Using TREND</t>
  </si>
  <si>
    <t>Method 2 - Using TREND + CAGR</t>
  </si>
  <si>
    <t>Method 3 - Using FORECAST.ETS</t>
  </si>
  <si>
    <t>Raw Data from FORECAST.ETS</t>
  </si>
  <si>
    <t>No checks in this model</t>
  </si>
  <si>
    <t>SumProduct Pty Limited</t>
  </si>
  <si>
    <r>
      <t xml:space="preserve">Comparing forecasting objectively using </t>
    </r>
    <r>
      <rPr>
        <b/>
        <sz val="10"/>
        <color theme="8" tint="-0.499984740745262"/>
        <rFont val="Calibri"/>
        <family val="2"/>
      </rPr>
      <t>TREND</t>
    </r>
    <r>
      <rPr>
        <sz val="10"/>
        <color theme="8" tint="-0.499984740745262"/>
        <rFont val="Calibri"/>
        <family val="2"/>
        <scheme val="minor"/>
      </rPr>
      <t xml:space="preserve"> and cyclical growth rates with the Forecast Sheet functionality.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</si>
</sst>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1" formatCode="_-* #,##0_-;\-* #,##0_-;_-* &quot;-&quot;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&quot;ý&quot;;&quot;ý&quot;;&quot;þ&quot;"/>
    <numFmt numFmtId="167" formatCode="#,##0&quot;.&quot;"/>
    <numFmt numFmtId="168" formatCode="0.E+00"/>
    <numFmt numFmtId="169" formatCode=";;;"/>
    <numFmt numFmtId="170" formatCode="_(#,##0_);[Red]\(#,##0\);_(\-_);"/>
    <numFmt numFmtId="171" formatCode="_(&quot;$&quot;#,##0.0_);\(&quot;$&quot;#,##0.0\);_(&quot;-&quot;_)"/>
    <numFmt numFmtId="172" formatCode="_(#,##0.0_);\(#,##0.0\);_(&quot;-&quot;_)"/>
    <numFmt numFmtId="173" formatCode="&quot;Row &quot;###0"/>
    <numFmt numFmtId="174" formatCode="#,##0."/>
    <numFmt numFmtId="175" formatCode="_(#,##0_);\(#,##0\);_(\-_)"/>
    <numFmt numFmtId="176" formatCode="_(#,##0.00_);\(#,##0.00\);_(\-_._0_0_)"/>
    <numFmt numFmtId="177" formatCode="&quot;$&quot;* _(#,##0.00_);&quot;$&quot;* \(#,##0.00\);&quot;$&quot;* _(\-_._0_0_)"/>
    <numFmt numFmtId="178" formatCode="&quot;$&quot;* _(#,##0_);&quot;$&quot;* \(#,##0\);&quot;$&quot;* _(\-_)"/>
    <numFmt numFmtId="179" formatCode="[$-C09]dd\ mmm\ yy;@"/>
    <numFmt numFmtId="180" formatCode="mmm\ yy"/>
    <numFmt numFmtId="181" formatCode="[$-C09]d\ mmm\ yy;@"/>
  </numFmts>
  <fonts count="38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i/>
      <sz val="9"/>
      <color theme="1"/>
      <name val="Arial"/>
      <family val="2"/>
    </font>
    <font>
      <b/>
      <sz val="9"/>
      <name val="Arial"/>
      <family val="2"/>
    </font>
    <font>
      <i/>
      <sz val="9"/>
      <color theme="1"/>
      <name val="Arial"/>
      <family val="2"/>
    </font>
    <font>
      <b/>
      <sz val="10"/>
      <color theme="8" tint="-0.499984740745262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8" fillId="0" borderId="3" applyNumberFormat="0" applyAlignment="0">
      <alignment horizontal="center"/>
    </xf>
    <xf numFmtId="0" fontId="25" fillId="4" borderId="7" applyNumberFormat="0" applyAlignment="0">
      <protection locked="0"/>
    </xf>
    <xf numFmtId="0" fontId="3" fillId="0" borderId="0" applyNumberFormat="0" applyFill="0" applyBorder="0"/>
    <xf numFmtId="181" fontId="23" fillId="0" borderId="0" applyFill="0" applyBorder="0" applyProtection="0">
      <alignment horizontal="center"/>
    </xf>
    <xf numFmtId="180" fontId="24" fillId="0" borderId="0" applyFill="0" applyBorder="0" applyProtection="0">
      <alignment horizontal="center"/>
    </xf>
    <xf numFmtId="169" fontId="33" fillId="5" borderId="7" applyAlignment="0"/>
    <xf numFmtId="166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8" applyNumberFormat="0" applyAlignment="0"/>
    <xf numFmtId="41" fontId="1" fillId="0" borderId="9" applyNumberFormat="0" applyFont="0" applyFill="0" applyAlignment="0"/>
    <xf numFmtId="170" fontId="1" fillId="0" borderId="10" applyNumberFormat="0" applyFont="0" applyFill="0" applyAlignment="0" applyProtection="0"/>
    <xf numFmtId="0" fontId="6" fillId="0" borderId="0"/>
    <xf numFmtId="0" fontId="32" fillId="0" borderId="11" applyNumberFormat="0" applyFill="0" applyBorder="0"/>
    <xf numFmtId="170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71" fontId="8" fillId="0" borderId="0" applyFill="0" applyBorder="0">
      <alignment horizontal="right" vertical="center"/>
    </xf>
    <xf numFmtId="172" fontId="8" fillId="0" borderId="0" applyFill="0" applyBorder="0">
      <alignment horizontal="right" vertical="center"/>
    </xf>
    <xf numFmtId="173" fontId="29" fillId="7" borderId="7">
      <alignment horizontal="center"/>
    </xf>
    <xf numFmtId="41" fontId="5" fillId="8" borderId="8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12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3" applyNumberFormat="0" applyFill="0" applyAlignment="0" applyProtection="0"/>
    <xf numFmtId="0" fontId="19" fillId="0" borderId="14" applyNumberFormat="0" applyFill="0" applyAlignment="0" applyProtection="0"/>
    <xf numFmtId="0" fontId="18" fillId="0" borderId="15" applyNumberFormat="0" applyFill="0" applyAlignment="0" applyProtection="0"/>
    <xf numFmtId="174" fontId="16" fillId="3" borderId="1"/>
  </cellStyleXfs>
  <cellXfs count="73">
    <xf numFmtId="0" fontId="0" fillId="0" borderId="0" xfId="0"/>
    <xf numFmtId="166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8" fillId="0" borderId="3" xfId="13" applyAlignment="1">
      <alignment horizontal="center"/>
    </xf>
    <xf numFmtId="168" fontId="28" fillId="0" borderId="3" xfId="13" applyNumberFormat="1" applyAlignmen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 applyBorder="1"/>
    <xf numFmtId="0" fontId="12" fillId="0" borderId="0" xfId="0" applyFont="1" applyAlignment="1">
      <alignment horizontal="left"/>
    </xf>
    <xf numFmtId="0" fontId="15" fillId="0" borderId="0" xfId="9" applyBorder="1"/>
    <xf numFmtId="0" fontId="0" fillId="0" borderId="0" xfId="0" applyAlignment="1">
      <alignment horizontal="left"/>
    </xf>
    <xf numFmtId="0" fontId="19" fillId="0" borderId="0" xfId="6" applyBorder="1"/>
    <xf numFmtId="0" fontId="32" fillId="0" borderId="0" xfId="25" applyBorder="1"/>
    <xf numFmtId="0" fontId="25" fillId="4" borderId="7" xfId="14">
      <protection locked="0"/>
    </xf>
    <xf numFmtId="0" fontId="12" fillId="0" borderId="0" xfId="0" applyFont="1"/>
    <xf numFmtId="0" fontId="28" fillId="0" borderId="3" xfId="13" applyAlignment="1"/>
    <xf numFmtId="169" fontId="33" fillId="5" borderId="7" xfId="18"/>
    <xf numFmtId="166" fontId="2" fillId="2" borderId="2" xfId="19">
      <alignment horizontal="center"/>
      <protection locked="0"/>
    </xf>
    <xf numFmtId="0" fontId="28" fillId="6" borderId="8" xfId="21" applyNumberFormat="1"/>
    <xf numFmtId="0" fontId="0" fillId="0" borderId="9" xfId="22" applyNumberFormat="1" applyFont="1"/>
    <xf numFmtId="0" fontId="0" fillId="0" borderId="10" xfId="23" applyNumberFormat="1" applyFont="1"/>
    <xf numFmtId="0" fontId="26" fillId="7" borderId="2" xfId="27"/>
    <xf numFmtId="0" fontId="7" fillId="0" borderId="0" xfId="28"/>
    <xf numFmtId="173" fontId="29" fillId="7" borderId="7" xfId="31">
      <alignment horizontal="center"/>
    </xf>
    <xf numFmtId="41" fontId="0" fillId="8" borderId="8" xfId="32" applyFont="1"/>
    <xf numFmtId="0" fontId="30" fillId="0" borderId="0" xfId="34"/>
    <xf numFmtId="0" fontId="31" fillId="9" borderId="12" xfId="35">
      <protection locked="0"/>
    </xf>
    <xf numFmtId="170" fontId="0" fillId="0" borderId="0" xfId="26" applyFont="1"/>
    <xf numFmtId="9" fontId="0" fillId="0" borderId="0" xfId="5" applyFont="1"/>
    <xf numFmtId="166" fontId="2" fillId="10" borderId="2" xfId="0" applyNumberFormat="1" applyFont="1" applyFill="1" applyBorder="1" applyAlignment="1" applyProtection="1">
      <alignment horizontal="center"/>
      <protection locked="0"/>
    </xf>
    <xf numFmtId="0" fontId="3" fillId="0" borderId="0" xfId="15"/>
    <xf numFmtId="167" fontId="16" fillId="3" borderId="1" xfId="10" applyNumberFormat="1"/>
    <xf numFmtId="0" fontId="14" fillId="0" borderId="0" xfId="7"/>
    <xf numFmtId="0" fontId="15" fillId="0" borderId="0" xfId="9"/>
    <xf numFmtId="174" fontId="16" fillId="3" borderId="1" xfId="41"/>
    <xf numFmtId="175" fontId="0" fillId="0" borderId="0" xfId="2" applyNumberFormat="1" applyFont="1"/>
    <xf numFmtId="176" fontId="0" fillId="0" borderId="0" xfId="1" applyNumberFormat="1" applyFont="1"/>
    <xf numFmtId="177" fontId="0" fillId="0" borderId="0" xfId="3" applyNumberFormat="1" applyFont="1"/>
    <xf numFmtId="178" fontId="0" fillId="0" borderId="0" xfId="4" applyNumberFormat="1" applyFont="1"/>
    <xf numFmtId="179" fontId="23" fillId="0" borderId="0" xfId="16" applyNumberFormat="1" applyBorder="1">
      <alignment horizontal="center"/>
    </xf>
    <xf numFmtId="180" fontId="24" fillId="0" borderId="0" xfId="17" applyBorder="1">
      <alignment horizontal="center"/>
    </xf>
    <xf numFmtId="181" fontId="25" fillId="4" borderId="7" xfId="14" applyNumberFormat="1" applyAlignment="1">
      <alignment horizontal="center"/>
      <protection locked="0"/>
    </xf>
    <xf numFmtId="181" fontId="28" fillId="0" borderId="3" xfId="13" applyNumberFormat="1">
      <alignment horizontal="center"/>
    </xf>
    <xf numFmtId="170" fontId="25" fillId="4" borderId="7" xfId="26" applyFont="1" applyFill="1" applyBorder="1" applyProtection="1">
      <protection locked="0"/>
    </xf>
    <xf numFmtId="170" fontId="28" fillId="6" borderId="8" xfId="21" applyNumberFormat="1"/>
    <xf numFmtId="181" fontId="28" fillId="6" borderId="8" xfId="21" applyNumberFormat="1" applyAlignment="1">
      <alignment horizontal="center"/>
    </xf>
    <xf numFmtId="170" fontId="28" fillId="0" borderId="3" xfId="13" applyNumberFormat="1" applyAlignment="1"/>
    <xf numFmtId="41" fontId="28" fillId="8" borderId="8" xfId="32" applyFont="1" applyAlignment="1"/>
    <xf numFmtId="0" fontId="24" fillId="0" borderId="0" xfId="0" applyFont="1"/>
    <xf numFmtId="0" fontId="34" fillId="0" borderId="0" xfId="0" applyFont="1"/>
    <xf numFmtId="181" fontId="28" fillId="0" borderId="3" xfId="13" applyNumberFormat="1" applyAlignment="1">
      <alignment horizontal="center"/>
    </xf>
    <xf numFmtId="170" fontId="28" fillId="0" borderId="3" xfId="26" applyFont="1" applyBorder="1" applyAlignment="1"/>
    <xf numFmtId="10" fontId="35" fillId="0" borderId="3" xfId="13" applyNumberFormat="1" applyFont="1" applyAlignment="1"/>
    <xf numFmtId="10" fontId="36" fillId="0" borderId="0" xfId="5" applyNumberFormat="1" applyFont="1"/>
    <xf numFmtId="0" fontId="36" fillId="0" borderId="0" xfId="0" applyFont="1"/>
    <xf numFmtId="181" fontId="0" fillId="0" borderId="0" xfId="0" applyNumberFormat="1"/>
    <xf numFmtId="170" fontId="0" fillId="0" borderId="0" xfId="0" applyNumberFormat="1"/>
    <xf numFmtId="0" fontId="11" fillId="0" borderId="0" xfId="6" applyFont="1" applyAlignment="1">
      <alignment horizontal="left" vertical="center" wrapText="1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8" fillId="0" borderId="4" xfId="13" applyBorder="1" applyAlignment="1">
      <alignment horizontal="left"/>
    </xf>
    <xf numFmtId="0" fontId="28" fillId="0" borderId="5" xfId="13" applyBorder="1" applyAlignment="1">
      <alignment horizontal="left"/>
    </xf>
    <xf numFmtId="0" fontId="28" fillId="0" borderId="6" xfId="13" applyBorder="1" applyAlignment="1">
      <alignment horizontal="left"/>
    </xf>
    <xf numFmtId="0" fontId="25" fillId="4" borderId="7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7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_(#,##0_);[Red]\(#,##0\);_(\-_);"/>
    </dxf>
    <dxf>
      <numFmt numFmtId="170" formatCode="_(#,##0_);[Red]\(#,##0\);_(\-_);"/>
    </dxf>
    <dxf>
      <numFmt numFmtId="170" formatCode="_(#,##0_);[Red]\(#,##0\);_(\-_);"/>
    </dxf>
    <dxf>
      <numFmt numFmtId="181" formatCode="[$-C09]d\ mmm\ yy;@"/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6"/>
      <tableStyleElement type="firstRowStripe" dxfId="15"/>
      <tableStyleElement type="secondRowStripe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'Original Data'!$A$1</c:f>
          <c:strCache>
            <c:ptCount val="1"/>
            <c:pt idx="0">
              <c:v>Original Data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'Original Data'!$G$12</c:f>
              <c:strCache>
                <c:ptCount val="1"/>
                <c:pt idx="0">
                  <c:v>Sales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'Original Data'!$F$13:$F$112</c:f>
              <c:numCache>
                <c:formatCode>[$-C09]d\ mmm\ yy;@</c:formatCode>
                <c:ptCount val="100"/>
                <c:pt idx="0">
                  <c:v>43585</c:v>
                </c:pt>
                <c:pt idx="1">
                  <c:v>43616</c:v>
                </c:pt>
                <c:pt idx="2">
                  <c:v>43646</c:v>
                </c:pt>
                <c:pt idx="3">
                  <c:v>43677</c:v>
                </c:pt>
                <c:pt idx="4">
                  <c:v>43708</c:v>
                </c:pt>
                <c:pt idx="5">
                  <c:v>43738</c:v>
                </c:pt>
                <c:pt idx="6">
                  <c:v>43769</c:v>
                </c:pt>
                <c:pt idx="7">
                  <c:v>43799</c:v>
                </c:pt>
                <c:pt idx="8">
                  <c:v>43830</c:v>
                </c:pt>
                <c:pt idx="9">
                  <c:v>43861</c:v>
                </c:pt>
                <c:pt idx="10">
                  <c:v>43890</c:v>
                </c:pt>
                <c:pt idx="11">
                  <c:v>43921</c:v>
                </c:pt>
                <c:pt idx="12">
                  <c:v>43951</c:v>
                </c:pt>
                <c:pt idx="13">
                  <c:v>43982</c:v>
                </c:pt>
                <c:pt idx="14">
                  <c:v>44012</c:v>
                </c:pt>
                <c:pt idx="15">
                  <c:v>44043</c:v>
                </c:pt>
                <c:pt idx="16">
                  <c:v>44074</c:v>
                </c:pt>
                <c:pt idx="17">
                  <c:v>44104</c:v>
                </c:pt>
                <c:pt idx="18">
                  <c:v>44135</c:v>
                </c:pt>
                <c:pt idx="19">
                  <c:v>44165</c:v>
                </c:pt>
                <c:pt idx="20">
                  <c:v>44196</c:v>
                </c:pt>
                <c:pt idx="21">
                  <c:v>44227</c:v>
                </c:pt>
                <c:pt idx="22">
                  <c:v>44255</c:v>
                </c:pt>
                <c:pt idx="23">
                  <c:v>44286</c:v>
                </c:pt>
                <c:pt idx="24">
                  <c:v>44316</c:v>
                </c:pt>
                <c:pt idx="25">
                  <c:v>44347</c:v>
                </c:pt>
                <c:pt idx="26">
                  <c:v>44377</c:v>
                </c:pt>
                <c:pt idx="27">
                  <c:v>44408</c:v>
                </c:pt>
                <c:pt idx="28">
                  <c:v>44439</c:v>
                </c:pt>
                <c:pt idx="29">
                  <c:v>44469</c:v>
                </c:pt>
                <c:pt idx="30">
                  <c:v>44500</c:v>
                </c:pt>
                <c:pt idx="31">
                  <c:v>44530</c:v>
                </c:pt>
                <c:pt idx="32">
                  <c:v>44561</c:v>
                </c:pt>
                <c:pt idx="33">
                  <c:v>44592</c:v>
                </c:pt>
                <c:pt idx="34">
                  <c:v>44620</c:v>
                </c:pt>
                <c:pt idx="35">
                  <c:v>44651</c:v>
                </c:pt>
                <c:pt idx="36">
                  <c:v>44681</c:v>
                </c:pt>
                <c:pt idx="37">
                  <c:v>44712</c:v>
                </c:pt>
                <c:pt idx="38">
                  <c:v>44742</c:v>
                </c:pt>
                <c:pt idx="39">
                  <c:v>44773</c:v>
                </c:pt>
                <c:pt idx="40">
                  <c:v>44804</c:v>
                </c:pt>
                <c:pt idx="41">
                  <c:v>44834</c:v>
                </c:pt>
                <c:pt idx="42">
                  <c:v>44865</c:v>
                </c:pt>
                <c:pt idx="43">
                  <c:v>44895</c:v>
                </c:pt>
                <c:pt idx="44">
                  <c:v>44926</c:v>
                </c:pt>
                <c:pt idx="45">
                  <c:v>44957</c:v>
                </c:pt>
                <c:pt idx="46">
                  <c:v>44985</c:v>
                </c:pt>
                <c:pt idx="47">
                  <c:v>45016</c:v>
                </c:pt>
                <c:pt idx="48">
                  <c:v>45046</c:v>
                </c:pt>
                <c:pt idx="49">
                  <c:v>45077</c:v>
                </c:pt>
                <c:pt idx="50">
                  <c:v>45107</c:v>
                </c:pt>
                <c:pt idx="51">
                  <c:v>45138</c:v>
                </c:pt>
                <c:pt idx="52">
                  <c:v>45169</c:v>
                </c:pt>
                <c:pt idx="53">
                  <c:v>45199</c:v>
                </c:pt>
                <c:pt idx="54">
                  <c:v>45230</c:v>
                </c:pt>
                <c:pt idx="55">
                  <c:v>45260</c:v>
                </c:pt>
                <c:pt idx="56">
                  <c:v>45291</c:v>
                </c:pt>
                <c:pt idx="57">
                  <c:v>45322</c:v>
                </c:pt>
                <c:pt idx="58">
                  <c:v>45351</c:v>
                </c:pt>
                <c:pt idx="59">
                  <c:v>45382</c:v>
                </c:pt>
                <c:pt idx="60">
                  <c:v>45412</c:v>
                </c:pt>
                <c:pt idx="61">
                  <c:v>45443</c:v>
                </c:pt>
                <c:pt idx="62">
                  <c:v>45473</c:v>
                </c:pt>
                <c:pt idx="63">
                  <c:v>45504</c:v>
                </c:pt>
                <c:pt idx="64">
                  <c:v>45535</c:v>
                </c:pt>
                <c:pt idx="65">
                  <c:v>45565</c:v>
                </c:pt>
                <c:pt idx="66">
                  <c:v>45596</c:v>
                </c:pt>
                <c:pt idx="67">
                  <c:v>45626</c:v>
                </c:pt>
                <c:pt idx="68">
                  <c:v>45657</c:v>
                </c:pt>
                <c:pt idx="69">
                  <c:v>45688</c:v>
                </c:pt>
                <c:pt idx="70">
                  <c:v>45716</c:v>
                </c:pt>
                <c:pt idx="71">
                  <c:v>45747</c:v>
                </c:pt>
                <c:pt idx="72">
                  <c:v>45777</c:v>
                </c:pt>
                <c:pt idx="73">
                  <c:v>45808</c:v>
                </c:pt>
                <c:pt idx="74">
                  <c:v>45838</c:v>
                </c:pt>
                <c:pt idx="75">
                  <c:v>45869</c:v>
                </c:pt>
                <c:pt idx="76">
                  <c:v>45900</c:v>
                </c:pt>
                <c:pt idx="77">
                  <c:v>45930</c:v>
                </c:pt>
                <c:pt idx="78">
                  <c:v>45961</c:v>
                </c:pt>
                <c:pt idx="79">
                  <c:v>45991</c:v>
                </c:pt>
                <c:pt idx="80">
                  <c:v>46022</c:v>
                </c:pt>
                <c:pt idx="81">
                  <c:v>46053</c:v>
                </c:pt>
                <c:pt idx="82">
                  <c:v>46081</c:v>
                </c:pt>
                <c:pt idx="83">
                  <c:v>46112</c:v>
                </c:pt>
                <c:pt idx="84">
                  <c:v>46142</c:v>
                </c:pt>
                <c:pt idx="85">
                  <c:v>46173</c:v>
                </c:pt>
                <c:pt idx="86">
                  <c:v>46203</c:v>
                </c:pt>
                <c:pt idx="87">
                  <c:v>46234</c:v>
                </c:pt>
                <c:pt idx="88">
                  <c:v>46265</c:v>
                </c:pt>
                <c:pt idx="89">
                  <c:v>46295</c:v>
                </c:pt>
                <c:pt idx="90">
                  <c:v>46326</c:v>
                </c:pt>
                <c:pt idx="91">
                  <c:v>46356</c:v>
                </c:pt>
                <c:pt idx="92">
                  <c:v>46387</c:v>
                </c:pt>
                <c:pt idx="93">
                  <c:v>46418</c:v>
                </c:pt>
                <c:pt idx="94">
                  <c:v>46446</c:v>
                </c:pt>
                <c:pt idx="95">
                  <c:v>46477</c:v>
                </c:pt>
                <c:pt idx="96">
                  <c:v>46507</c:v>
                </c:pt>
                <c:pt idx="97">
                  <c:v>46538</c:v>
                </c:pt>
                <c:pt idx="98">
                  <c:v>46568</c:v>
                </c:pt>
                <c:pt idx="99">
                  <c:v>46599</c:v>
                </c:pt>
              </c:numCache>
            </c:numRef>
          </c:cat>
          <c:val>
            <c:numRef>
              <c:f>'Original Data'!$G$13:$G$112</c:f>
              <c:numCache>
                <c:formatCode>_(#,##0_);[Red]\(#,##0\);_(\-_);</c:formatCode>
                <c:ptCount val="100"/>
                <c:pt idx="0">
                  <c:v>2644539</c:v>
                </c:pt>
                <c:pt idx="1">
                  <c:v>2359800</c:v>
                </c:pt>
                <c:pt idx="2">
                  <c:v>2925918</c:v>
                </c:pt>
                <c:pt idx="3">
                  <c:v>3024973</c:v>
                </c:pt>
                <c:pt idx="4">
                  <c:v>3177100</c:v>
                </c:pt>
                <c:pt idx="5">
                  <c:v>3419595</c:v>
                </c:pt>
                <c:pt idx="6">
                  <c:v>3649702</c:v>
                </c:pt>
                <c:pt idx="7">
                  <c:v>3650668</c:v>
                </c:pt>
                <c:pt idx="8">
                  <c:v>3191526</c:v>
                </c:pt>
                <c:pt idx="9">
                  <c:v>3249428</c:v>
                </c:pt>
                <c:pt idx="10">
                  <c:v>2971484</c:v>
                </c:pt>
                <c:pt idx="11">
                  <c:v>3074209</c:v>
                </c:pt>
                <c:pt idx="12">
                  <c:v>2785466</c:v>
                </c:pt>
                <c:pt idx="13">
                  <c:v>2515361</c:v>
                </c:pt>
                <c:pt idx="14">
                  <c:v>3105958</c:v>
                </c:pt>
                <c:pt idx="15">
                  <c:v>3139059</c:v>
                </c:pt>
                <c:pt idx="16">
                  <c:v>3380355</c:v>
                </c:pt>
                <c:pt idx="17">
                  <c:v>3612886</c:v>
                </c:pt>
                <c:pt idx="18">
                  <c:v>3765824</c:v>
                </c:pt>
                <c:pt idx="19">
                  <c:v>3771842</c:v>
                </c:pt>
                <c:pt idx="20">
                  <c:v>3356365</c:v>
                </c:pt>
                <c:pt idx="21">
                  <c:v>3490100</c:v>
                </c:pt>
                <c:pt idx="22">
                  <c:v>3163659</c:v>
                </c:pt>
                <c:pt idx="23">
                  <c:v>3167124</c:v>
                </c:pt>
                <c:pt idx="24">
                  <c:v>2883810</c:v>
                </c:pt>
                <c:pt idx="25">
                  <c:v>2610667</c:v>
                </c:pt>
                <c:pt idx="26">
                  <c:v>3129205</c:v>
                </c:pt>
                <c:pt idx="27">
                  <c:v>3200527</c:v>
                </c:pt>
                <c:pt idx="28">
                  <c:v>3547804</c:v>
                </c:pt>
                <c:pt idx="29">
                  <c:v>3766323</c:v>
                </c:pt>
                <c:pt idx="30">
                  <c:v>3935589</c:v>
                </c:pt>
                <c:pt idx="31">
                  <c:v>3917884</c:v>
                </c:pt>
                <c:pt idx="32">
                  <c:v>3564970</c:v>
                </c:pt>
                <c:pt idx="33">
                  <c:v>3602455</c:v>
                </c:pt>
                <c:pt idx="34">
                  <c:v>3326859</c:v>
                </c:pt>
                <c:pt idx="35">
                  <c:v>3441693</c:v>
                </c:pt>
                <c:pt idx="36">
                  <c:v>3211600</c:v>
                </c:pt>
                <c:pt idx="37">
                  <c:v>2998119</c:v>
                </c:pt>
                <c:pt idx="38">
                  <c:v>3472440</c:v>
                </c:pt>
                <c:pt idx="39">
                  <c:v>3563007</c:v>
                </c:pt>
                <c:pt idx="40">
                  <c:v>3820570</c:v>
                </c:pt>
                <c:pt idx="41">
                  <c:v>4107195</c:v>
                </c:pt>
                <c:pt idx="42">
                  <c:v>4284443</c:v>
                </c:pt>
                <c:pt idx="43">
                  <c:v>4356216</c:v>
                </c:pt>
                <c:pt idx="44">
                  <c:v>3819379</c:v>
                </c:pt>
                <c:pt idx="45">
                  <c:v>3844987</c:v>
                </c:pt>
                <c:pt idx="46">
                  <c:v>3478890</c:v>
                </c:pt>
                <c:pt idx="47">
                  <c:v>3443039</c:v>
                </c:pt>
                <c:pt idx="48">
                  <c:v>3204637</c:v>
                </c:pt>
                <c:pt idx="49">
                  <c:v>2966477</c:v>
                </c:pt>
                <c:pt idx="50">
                  <c:v>3593364</c:v>
                </c:pt>
                <c:pt idx="51">
                  <c:v>3604104</c:v>
                </c:pt>
                <c:pt idx="52">
                  <c:v>3933016</c:v>
                </c:pt>
                <c:pt idx="53">
                  <c:v>4146797</c:v>
                </c:pt>
                <c:pt idx="54">
                  <c:v>4176486</c:v>
                </c:pt>
                <c:pt idx="55">
                  <c:v>4347059</c:v>
                </c:pt>
                <c:pt idx="56">
                  <c:v>3781168</c:v>
                </c:pt>
                <c:pt idx="57">
                  <c:v>3858196.3569040108</c:v>
                </c:pt>
                <c:pt idx="58">
                  <c:v>3562679.8147925721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4A-492D-8079-6A88C0724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8015919"/>
        <c:axId val="795652015"/>
      </c:lineChart>
      <c:dateAx>
        <c:axId val="878015919"/>
        <c:scaling>
          <c:orientation val="minMax"/>
        </c:scaling>
        <c:delete val="0"/>
        <c:axPos val="b"/>
        <c:numFmt formatCode="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5652015"/>
        <c:crosses val="autoZero"/>
        <c:auto val="1"/>
        <c:lblOffset val="100"/>
        <c:baseTimeUnit val="months"/>
      </c:dateAx>
      <c:valAx>
        <c:axId val="795652015"/>
        <c:scaling>
          <c:orientation val="minMax"/>
          <c:min val="20000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#,##0_);[Red]\(#,##0\);_(\-_)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801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'Method 1 - Using TREND'!$A$1</c:f>
          <c:strCache>
            <c:ptCount val="1"/>
            <c:pt idx="0">
              <c:v>Method 1 - Using TREND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'Method 1 - Using TREND'!$I$12</c:f>
              <c:strCache>
                <c:ptCount val="1"/>
                <c:pt idx="0">
                  <c:v>Combined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'Method 1 - Using TREND'!$F$13:$F$112</c:f>
              <c:numCache>
                <c:formatCode>[$-C09]d\ mmm\ yy;@</c:formatCode>
                <c:ptCount val="100"/>
                <c:pt idx="0">
                  <c:v>43585</c:v>
                </c:pt>
                <c:pt idx="1">
                  <c:v>43616</c:v>
                </c:pt>
                <c:pt idx="2">
                  <c:v>43646</c:v>
                </c:pt>
                <c:pt idx="3">
                  <c:v>43677</c:v>
                </c:pt>
                <c:pt idx="4">
                  <c:v>43708</c:v>
                </c:pt>
                <c:pt idx="5">
                  <c:v>43738</c:v>
                </c:pt>
                <c:pt idx="6">
                  <c:v>43769</c:v>
                </c:pt>
                <c:pt idx="7">
                  <c:v>43799</c:v>
                </c:pt>
                <c:pt idx="8">
                  <c:v>43830</c:v>
                </c:pt>
                <c:pt idx="9">
                  <c:v>43861</c:v>
                </c:pt>
                <c:pt idx="10">
                  <c:v>43890</c:v>
                </c:pt>
                <c:pt idx="11">
                  <c:v>43921</c:v>
                </c:pt>
                <c:pt idx="12">
                  <c:v>43951</c:v>
                </c:pt>
                <c:pt idx="13">
                  <c:v>43982</c:v>
                </c:pt>
                <c:pt idx="14">
                  <c:v>44012</c:v>
                </c:pt>
                <c:pt idx="15">
                  <c:v>44043</c:v>
                </c:pt>
                <c:pt idx="16">
                  <c:v>44074</c:v>
                </c:pt>
                <c:pt idx="17">
                  <c:v>44104</c:v>
                </c:pt>
                <c:pt idx="18">
                  <c:v>44135</c:v>
                </c:pt>
                <c:pt idx="19">
                  <c:v>44165</c:v>
                </c:pt>
                <c:pt idx="20">
                  <c:v>44196</c:v>
                </c:pt>
                <c:pt idx="21">
                  <c:v>44227</c:v>
                </c:pt>
                <c:pt idx="22">
                  <c:v>44255</c:v>
                </c:pt>
                <c:pt idx="23">
                  <c:v>44286</c:v>
                </c:pt>
                <c:pt idx="24">
                  <c:v>44316</c:v>
                </c:pt>
                <c:pt idx="25">
                  <c:v>44347</c:v>
                </c:pt>
                <c:pt idx="26">
                  <c:v>44377</c:v>
                </c:pt>
                <c:pt idx="27">
                  <c:v>44408</c:v>
                </c:pt>
                <c:pt idx="28">
                  <c:v>44439</c:v>
                </c:pt>
                <c:pt idx="29">
                  <c:v>44469</c:v>
                </c:pt>
                <c:pt idx="30">
                  <c:v>44500</c:v>
                </c:pt>
                <c:pt idx="31">
                  <c:v>44530</c:v>
                </c:pt>
                <c:pt idx="32">
                  <c:v>44561</c:v>
                </c:pt>
                <c:pt idx="33">
                  <c:v>44592</c:v>
                </c:pt>
                <c:pt idx="34">
                  <c:v>44620</c:v>
                </c:pt>
                <c:pt idx="35">
                  <c:v>44651</c:v>
                </c:pt>
                <c:pt idx="36">
                  <c:v>44681</c:v>
                </c:pt>
                <c:pt idx="37">
                  <c:v>44712</c:v>
                </c:pt>
                <c:pt idx="38">
                  <c:v>44742</c:v>
                </c:pt>
                <c:pt idx="39">
                  <c:v>44773</c:v>
                </c:pt>
                <c:pt idx="40">
                  <c:v>44804</c:v>
                </c:pt>
                <c:pt idx="41">
                  <c:v>44834</c:v>
                </c:pt>
                <c:pt idx="42">
                  <c:v>44865</c:v>
                </c:pt>
                <c:pt idx="43">
                  <c:v>44895</c:v>
                </c:pt>
                <c:pt idx="44">
                  <c:v>44926</c:v>
                </c:pt>
                <c:pt idx="45">
                  <c:v>44957</c:v>
                </c:pt>
                <c:pt idx="46">
                  <c:v>44985</c:v>
                </c:pt>
                <c:pt idx="47">
                  <c:v>45016</c:v>
                </c:pt>
                <c:pt idx="48">
                  <c:v>45046</c:v>
                </c:pt>
                <c:pt idx="49">
                  <c:v>45077</c:v>
                </c:pt>
                <c:pt idx="50">
                  <c:v>45107</c:v>
                </c:pt>
                <c:pt idx="51">
                  <c:v>45138</c:v>
                </c:pt>
                <c:pt idx="52">
                  <c:v>45169</c:v>
                </c:pt>
                <c:pt idx="53">
                  <c:v>45199</c:v>
                </c:pt>
                <c:pt idx="54">
                  <c:v>45230</c:v>
                </c:pt>
                <c:pt idx="55">
                  <c:v>45260</c:v>
                </c:pt>
                <c:pt idx="56">
                  <c:v>45291</c:v>
                </c:pt>
                <c:pt idx="57">
                  <c:v>45322</c:v>
                </c:pt>
                <c:pt idx="58">
                  <c:v>45351</c:v>
                </c:pt>
                <c:pt idx="59">
                  <c:v>45382</c:v>
                </c:pt>
                <c:pt idx="60">
                  <c:v>45412</c:v>
                </c:pt>
                <c:pt idx="61">
                  <c:v>45443</c:v>
                </c:pt>
                <c:pt idx="62">
                  <c:v>45473</c:v>
                </c:pt>
                <c:pt idx="63">
                  <c:v>45504</c:v>
                </c:pt>
                <c:pt idx="64">
                  <c:v>45535</c:v>
                </c:pt>
                <c:pt idx="65">
                  <c:v>45565</c:v>
                </c:pt>
                <c:pt idx="66">
                  <c:v>45596</c:v>
                </c:pt>
                <c:pt idx="67">
                  <c:v>45626</c:v>
                </c:pt>
                <c:pt idx="68">
                  <c:v>45657</c:v>
                </c:pt>
                <c:pt idx="69">
                  <c:v>45688</c:v>
                </c:pt>
                <c:pt idx="70">
                  <c:v>45716</c:v>
                </c:pt>
                <c:pt idx="71">
                  <c:v>45747</c:v>
                </c:pt>
                <c:pt idx="72">
                  <c:v>45777</c:v>
                </c:pt>
                <c:pt idx="73">
                  <c:v>45808</c:v>
                </c:pt>
                <c:pt idx="74">
                  <c:v>45838</c:v>
                </c:pt>
                <c:pt idx="75">
                  <c:v>45869</c:v>
                </c:pt>
                <c:pt idx="76">
                  <c:v>45900</c:v>
                </c:pt>
                <c:pt idx="77">
                  <c:v>45930</c:v>
                </c:pt>
                <c:pt idx="78">
                  <c:v>45961</c:v>
                </c:pt>
                <c:pt idx="79">
                  <c:v>45991</c:v>
                </c:pt>
                <c:pt idx="80">
                  <c:v>46022</c:v>
                </c:pt>
                <c:pt idx="81">
                  <c:v>46053</c:v>
                </c:pt>
                <c:pt idx="82">
                  <c:v>46081</c:v>
                </c:pt>
                <c:pt idx="83">
                  <c:v>46112</c:v>
                </c:pt>
                <c:pt idx="84">
                  <c:v>46142</c:v>
                </c:pt>
                <c:pt idx="85">
                  <c:v>46173</c:v>
                </c:pt>
                <c:pt idx="86">
                  <c:v>46203</c:v>
                </c:pt>
                <c:pt idx="87">
                  <c:v>46234</c:v>
                </c:pt>
                <c:pt idx="88">
                  <c:v>46265</c:v>
                </c:pt>
                <c:pt idx="89">
                  <c:v>46295</c:v>
                </c:pt>
                <c:pt idx="90">
                  <c:v>46326</c:v>
                </c:pt>
                <c:pt idx="91">
                  <c:v>46356</c:v>
                </c:pt>
                <c:pt idx="92">
                  <c:v>46387</c:v>
                </c:pt>
                <c:pt idx="93">
                  <c:v>46418</c:v>
                </c:pt>
                <c:pt idx="94">
                  <c:v>46446</c:v>
                </c:pt>
                <c:pt idx="95">
                  <c:v>46477</c:v>
                </c:pt>
                <c:pt idx="96">
                  <c:v>46507</c:v>
                </c:pt>
                <c:pt idx="97">
                  <c:v>46538</c:v>
                </c:pt>
                <c:pt idx="98">
                  <c:v>46568</c:v>
                </c:pt>
                <c:pt idx="99">
                  <c:v>46599</c:v>
                </c:pt>
              </c:numCache>
            </c:numRef>
          </c:cat>
          <c:val>
            <c:numRef>
              <c:f>'Method 1 - Using TREND'!$I$13:$I$112</c:f>
              <c:numCache>
                <c:formatCode>_(* #,##0_);_(* \(#,##0\);_(* "-"_);_(@_)</c:formatCode>
                <c:ptCount val="100"/>
                <c:pt idx="0">
                  <c:v>2644539</c:v>
                </c:pt>
                <c:pt idx="1">
                  <c:v>2359800</c:v>
                </c:pt>
                <c:pt idx="2">
                  <c:v>2925918</c:v>
                </c:pt>
                <c:pt idx="3">
                  <c:v>3024973</c:v>
                </c:pt>
                <c:pt idx="4">
                  <c:v>3177100</c:v>
                </c:pt>
                <c:pt idx="5">
                  <c:v>3419595</c:v>
                </c:pt>
                <c:pt idx="6">
                  <c:v>3649702</c:v>
                </c:pt>
                <c:pt idx="7">
                  <c:v>3650668</c:v>
                </c:pt>
                <c:pt idx="8">
                  <c:v>3191526</c:v>
                </c:pt>
                <c:pt idx="9">
                  <c:v>3249428</c:v>
                </c:pt>
                <c:pt idx="10">
                  <c:v>2971484</c:v>
                </c:pt>
                <c:pt idx="11">
                  <c:v>3074209</c:v>
                </c:pt>
                <c:pt idx="12">
                  <c:v>2785466</c:v>
                </c:pt>
                <c:pt idx="13">
                  <c:v>2515361</c:v>
                </c:pt>
                <c:pt idx="14">
                  <c:v>3105958</c:v>
                </c:pt>
                <c:pt idx="15">
                  <c:v>3139059</c:v>
                </c:pt>
                <c:pt idx="16">
                  <c:v>3380355</c:v>
                </c:pt>
                <c:pt idx="17">
                  <c:v>3612886</c:v>
                </c:pt>
                <c:pt idx="18">
                  <c:v>3765824</c:v>
                </c:pt>
                <c:pt idx="19">
                  <c:v>3771842</c:v>
                </c:pt>
                <c:pt idx="20">
                  <c:v>3356365</c:v>
                </c:pt>
                <c:pt idx="21">
                  <c:v>3490100</c:v>
                </c:pt>
                <c:pt idx="22">
                  <c:v>3163659</c:v>
                </c:pt>
                <c:pt idx="23">
                  <c:v>3167124</c:v>
                </c:pt>
                <c:pt idx="24">
                  <c:v>2883810</c:v>
                </c:pt>
                <c:pt idx="25">
                  <c:v>2610667</c:v>
                </c:pt>
                <c:pt idx="26">
                  <c:v>3129205</c:v>
                </c:pt>
                <c:pt idx="27">
                  <c:v>3200527</c:v>
                </c:pt>
                <c:pt idx="28">
                  <c:v>3547804</c:v>
                </c:pt>
                <c:pt idx="29">
                  <c:v>3766323</c:v>
                </c:pt>
                <c:pt idx="30">
                  <c:v>3935589</c:v>
                </c:pt>
                <c:pt idx="31">
                  <c:v>3917884</c:v>
                </c:pt>
                <c:pt idx="32">
                  <c:v>3564970</c:v>
                </c:pt>
                <c:pt idx="33">
                  <c:v>3602455</c:v>
                </c:pt>
                <c:pt idx="34">
                  <c:v>3326859</c:v>
                </c:pt>
                <c:pt idx="35">
                  <c:v>3441693</c:v>
                </c:pt>
                <c:pt idx="36">
                  <c:v>3211600</c:v>
                </c:pt>
                <c:pt idx="37">
                  <c:v>2998119</c:v>
                </c:pt>
                <c:pt idx="38">
                  <c:v>3472440</c:v>
                </c:pt>
                <c:pt idx="39">
                  <c:v>3563007</c:v>
                </c:pt>
                <c:pt idx="40">
                  <c:v>3820570</c:v>
                </c:pt>
                <c:pt idx="41">
                  <c:v>4107195</c:v>
                </c:pt>
                <c:pt idx="42">
                  <c:v>4284443</c:v>
                </c:pt>
                <c:pt idx="43">
                  <c:v>4356216</c:v>
                </c:pt>
                <c:pt idx="44">
                  <c:v>3819379</c:v>
                </c:pt>
                <c:pt idx="45">
                  <c:v>3844987</c:v>
                </c:pt>
                <c:pt idx="46">
                  <c:v>3478890</c:v>
                </c:pt>
                <c:pt idx="47">
                  <c:v>3443039</c:v>
                </c:pt>
                <c:pt idx="48">
                  <c:v>3204637</c:v>
                </c:pt>
                <c:pt idx="49">
                  <c:v>2966477</c:v>
                </c:pt>
                <c:pt idx="50">
                  <c:v>3593364</c:v>
                </c:pt>
                <c:pt idx="51">
                  <c:v>3604104</c:v>
                </c:pt>
                <c:pt idx="52">
                  <c:v>3933016</c:v>
                </c:pt>
                <c:pt idx="53">
                  <c:v>4146797</c:v>
                </c:pt>
                <c:pt idx="54">
                  <c:v>4176486</c:v>
                </c:pt>
                <c:pt idx="55">
                  <c:v>4347059</c:v>
                </c:pt>
                <c:pt idx="56">
                  <c:v>3781168</c:v>
                </c:pt>
                <c:pt idx="57">
                  <c:v>3858196.3569040108</c:v>
                </c:pt>
                <c:pt idx="58">
                  <c:v>3562679.8147925721</c:v>
                </c:pt>
                <c:pt idx="59">
                  <c:v>3921825.0354758129</c:v>
                </c:pt>
                <c:pt idx="60">
                  <c:v>3937579.0060693994</c:v>
                </c:pt>
                <c:pt idx="61">
                  <c:v>3953858.1090161093</c:v>
                </c:pt>
                <c:pt idx="62">
                  <c:v>3969612.0796096958</c:v>
                </c:pt>
                <c:pt idx="63">
                  <c:v>3985891.1825564019</c:v>
                </c:pt>
                <c:pt idx="64">
                  <c:v>4002170.2855031081</c:v>
                </c:pt>
                <c:pt idx="65">
                  <c:v>4017924.2560966946</c:v>
                </c:pt>
                <c:pt idx="66">
                  <c:v>4034203.3590434007</c:v>
                </c:pt>
                <c:pt idx="67">
                  <c:v>4049957.329636991</c:v>
                </c:pt>
                <c:pt idx="68">
                  <c:v>4066236.4325836971</c:v>
                </c:pt>
                <c:pt idx="69">
                  <c:v>4082515.5355304033</c:v>
                </c:pt>
                <c:pt idx="70">
                  <c:v>4097219.2414177507</c:v>
                </c:pt>
                <c:pt idx="71">
                  <c:v>4113498.3443644568</c:v>
                </c:pt>
                <c:pt idx="72">
                  <c:v>4129252.3149580434</c:v>
                </c:pt>
                <c:pt idx="73">
                  <c:v>4145531.4179047532</c:v>
                </c:pt>
                <c:pt idx="74">
                  <c:v>4161285.3884983398</c:v>
                </c:pt>
                <c:pt idx="75">
                  <c:v>4177564.4914450459</c:v>
                </c:pt>
                <c:pt idx="76">
                  <c:v>4193843.594391752</c:v>
                </c:pt>
                <c:pt idx="77">
                  <c:v>4209597.5649853386</c:v>
                </c:pt>
                <c:pt idx="78">
                  <c:v>4225876.6679320447</c:v>
                </c:pt>
                <c:pt idx="79">
                  <c:v>4241630.638525635</c:v>
                </c:pt>
                <c:pt idx="80">
                  <c:v>4257909.7414723411</c:v>
                </c:pt>
                <c:pt idx="81">
                  <c:v>4274188.8444190472</c:v>
                </c:pt>
                <c:pt idx="82">
                  <c:v>4288892.5503063947</c:v>
                </c:pt>
                <c:pt idx="83">
                  <c:v>4305171.6532531008</c:v>
                </c:pt>
                <c:pt idx="84">
                  <c:v>4320925.6238466911</c:v>
                </c:pt>
                <c:pt idx="85">
                  <c:v>4337204.7267933972</c:v>
                </c:pt>
                <c:pt idx="86">
                  <c:v>4352958.6973869838</c:v>
                </c:pt>
                <c:pt idx="87">
                  <c:v>4369237.8003336899</c:v>
                </c:pt>
                <c:pt idx="88">
                  <c:v>4385516.903280396</c:v>
                </c:pt>
                <c:pt idx="89">
                  <c:v>4401270.8738739826</c:v>
                </c:pt>
                <c:pt idx="90">
                  <c:v>4417549.9768206924</c:v>
                </c:pt>
                <c:pt idx="91">
                  <c:v>4433303.947414279</c:v>
                </c:pt>
                <c:pt idx="92">
                  <c:v>4449583.0503609851</c:v>
                </c:pt>
                <c:pt idx="93">
                  <c:v>4465862.1533076912</c:v>
                </c:pt>
                <c:pt idx="94">
                  <c:v>4480565.8591950387</c:v>
                </c:pt>
                <c:pt idx="95">
                  <c:v>4496844.9621417448</c:v>
                </c:pt>
                <c:pt idx="96">
                  <c:v>4512598.9327353351</c:v>
                </c:pt>
                <c:pt idx="97">
                  <c:v>4528878.0356820412</c:v>
                </c:pt>
                <c:pt idx="98">
                  <c:v>4544632.0062756278</c:v>
                </c:pt>
                <c:pt idx="99">
                  <c:v>4560911.1092223339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9A-49EF-ADA0-6006E113B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8015919"/>
        <c:axId val="795652015"/>
      </c:lineChart>
      <c:dateAx>
        <c:axId val="878015919"/>
        <c:scaling>
          <c:orientation val="minMax"/>
        </c:scaling>
        <c:delete val="0"/>
        <c:axPos val="b"/>
        <c:numFmt formatCode="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5652015"/>
        <c:crosses val="autoZero"/>
        <c:auto val="1"/>
        <c:lblOffset val="100"/>
        <c:baseTimeUnit val="months"/>
      </c:dateAx>
      <c:valAx>
        <c:axId val="795652015"/>
        <c:scaling>
          <c:orientation val="minMax"/>
          <c:min val="20000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801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'Method 2 - Using TREND + CAGR'!$A$1</c:f>
          <c:strCache>
            <c:ptCount val="1"/>
            <c:pt idx="0">
              <c:v>Method 2 - Using TREND + CAGR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'Method 2 - Using TREND + CAGR'!$I$12</c:f>
              <c:strCache>
                <c:ptCount val="1"/>
                <c:pt idx="0">
                  <c:v>Combined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'Method 2 - Using TREND + CAGR'!$F$13:$F$112</c:f>
              <c:numCache>
                <c:formatCode>[$-C09]d\ mmm\ yy;@</c:formatCode>
                <c:ptCount val="100"/>
                <c:pt idx="0">
                  <c:v>43585</c:v>
                </c:pt>
                <c:pt idx="1">
                  <c:v>43616</c:v>
                </c:pt>
                <c:pt idx="2">
                  <c:v>43646</c:v>
                </c:pt>
                <c:pt idx="3">
                  <c:v>43677</c:v>
                </c:pt>
                <c:pt idx="4">
                  <c:v>43708</c:v>
                </c:pt>
                <c:pt idx="5">
                  <c:v>43738</c:v>
                </c:pt>
                <c:pt idx="6">
                  <c:v>43769</c:v>
                </c:pt>
                <c:pt idx="7">
                  <c:v>43799</c:v>
                </c:pt>
                <c:pt idx="8">
                  <c:v>43830</c:v>
                </c:pt>
                <c:pt idx="9">
                  <c:v>43861</c:v>
                </c:pt>
                <c:pt idx="10">
                  <c:v>43890</c:v>
                </c:pt>
                <c:pt idx="11">
                  <c:v>43921</c:v>
                </c:pt>
                <c:pt idx="12">
                  <c:v>43951</c:v>
                </c:pt>
                <c:pt idx="13">
                  <c:v>43982</c:v>
                </c:pt>
                <c:pt idx="14">
                  <c:v>44012</c:v>
                </c:pt>
                <c:pt idx="15">
                  <c:v>44043</c:v>
                </c:pt>
                <c:pt idx="16">
                  <c:v>44074</c:v>
                </c:pt>
                <c:pt idx="17">
                  <c:v>44104</c:v>
                </c:pt>
                <c:pt idx="18">
                  <c:v>44135</c:v>
                </c:pt>
                <c:pt idx="19">
                  <c:v>44165</c:v>
                </c:pt>
                <c:pt idx="20">
                  <c:v>44196</c:v>
                </c:pt>
                <c:pt idx="21">
                  <c:v>44227</c:v>
                </c:pt>
                <c:pt idx="22">
                  <c:v>44255</c:v>
                </c:pt>
                <c:pt idx="23">
                  <c:v>44286</c:v>
                </c:pt>
                <c:pt idx="24">
                  <c:v>44316</c:v>
                </c:pt>
                <c:pt idx="25">
                  <c:v>44347</c:v>
                </c:pt>
                <c:pt idx="26">
                  <c:v>44377</c:v>
                </c:pt>
                <c:pt idx="27">
                  <c:v>44408</c:v>
                </c:pt>
                <c:pt idx="28">
                  <c:v>44439</c:v>
                </c:pt>
                <c:pt idx="29">
                  <c:v>44469</c:v>
                </c:pt>
                <c:pt idx="30">
                  <c:v>44500</c:v>
                </c:pt>
                <c:pt idx="31">
                  <c:v>44530</c:v>
                </c:pt>
                <c:pt idx="32">
                  <c:v>44561</c:v>
                </c:pt>
                <c:pt idx="33">
                  <c:v>44592</c:v>
                </c:pt>
                <c:pt idx="34">
                  <c:v>44620</c:v>
                </c:pt>
                <c:pt idx="35">
                  <c:v>44651</c:v>
                </c:pt>
                <c:pt idx="36">
                  <c:v>44681</c:v>
                </c:pt>
                <c:pt idx="37">
                  <c:v>44712</c:v>
                </c:pt>
                <c:pt idx="38">
                  <c:v>44742</c:v>
                </c:pt>
                <c:pt idx="39">
                  <c:v>44773</c:v>
                </c:pt>
                <c:pt idx="40">
                  <c:v>44804</c:v>
                </c:pt>
                <c:pt idx="41">
                  <c:v>44834</c:v>
                </c:pt>
                <c:pt idx="42">
                  <c:v>44865</c:v>
                </c:pt>
                <c:pt idx="43">
                  <c:v>44895</c:v>
                </c:pt>
                <c:pt idx="44">
                  <c:v>44926</c:v>
                </c:pt>
                <c:pt idx="45">
                  <c:v>44957</c:v>
                </c:pt>
                <c:pt idx="46">
                  <c:v>44985</c:v>
                </c:pt>
                <c:pt idx="47">
                  <c:v>45016</c:v>
                </c:pt>
                <c:pt idx="48">
                  <c:v>45046</c:v>
                </c:pt>
                <c:pt idx="49">
                  <c:v>45077</c:v>
                </c:pt>
                <c:pt idx="50">
                  <c:v>45107</c:v>
                </c:pt>
                <c:pt idx="51">
                  <c:v>45138</c:v>
                </c:pt>
                <c:pt idx="52">
                  <c:v>45169</c:v>
                </c:pt>
                <c:pt idx="53">
                  <c:v>45199</c:v>
                </c:pt>
                <c:pt idx="54">
                  <c:v>45230</c:v>
                </c:pt>
                <c:pt idx="55">
                  <c:v>45260</c:v>
                </c:pt>
                <c:pt idx="56">
                  <c:v>45291</c:v>
                </c:pt>
                <c:pt idx="57">
                  <c:v>45322</c:v>
                </c:pt>
                <c:pt idx="58">
                  <c:v>45351</c:v>
                </c:pt>
                <c:pt idx="59">
                  <c:v>45382</c:v>
                </c:pt>
                <c:pt idx="60">
                  <c:v>45412</c:v>
                </c:pt>
                <c:pt idx="61">
                  <c:v>45443</c:v>
                </c:pt>
                <c:pt idx="62">
                  <c:v>45473</c:v>
                </c:pt>
                <c:pt idx="63">
                  <c:v>45504</c:v>
                </c:pt>
                <c:pt idx="64">
                  <c:v>45535</c:v>
                </c:pt>
                <c:pt idx="65">
                  <c:v>45565</c:v>
                </c:pt>
                <c:pt idx="66">
                  <c:v>45596</c:v>
                </c:pt>
                <c:pt idx="67">
                  <c:v>45626</c:v>
                </c:pt>
                <c:pt idx="68">
                  <c:v>45657</c:v>
                </c:pt>
                <c:pt idx="69">
                  <c:v>45688</c:v>
                </c:pt>
                <c:pt idx="70">
                  <c:v>45716</c:v>
                </c:pt>
                <c:pt idx="71">
                  <c:v>45747</c:v>
                </c:pt>
                <c:pt idx="72">
                  <c:v>45777</c:v>
                </c:pt>
                <c:pt idx="73">
                  <c:v>45808</c:v>
                </c:pt>
                <c:pt idx="74">
                  <c:v>45838</c:v>
                </c:pt>
                <c:pt idx="75">
                  <c:v>45869</c:v>
                </c:pt>
                <c:pt idx="76">
                  <c:v>45900</c:v>
                </c:pt>
                <c:pt idx="77">
                  <c:v>45930</c:v>
                </c:pt>
                <c:pt idx="78">
                  <c:v>45961</c:v>
                </c:pt>
                <c:pt idx="79">
                  <c:v>45991</c:v>
                </c:pt>
                <c:pt idx="80">
                  <c:v>46022</c:v>
                </c:pt>
                <c:pt idx="81">
                  <c:v>46053</c:v>
                </c:pt>
                <c:pt idx="82">
                  <c:v>46081</c:v>
                </c:pt>
                <c:pt idx="83">
                  <c:v>46112</c:v>
                </c:pt>
                <c:pt idx="84">
                  <c:v>46142</c:v>
                </c:pt>
                <c:pt idx="85">
                  <c:v>46173</c:v>
                </c:pt>
                <c:pt idx="86">
                  <c:v>46203</c:v>
                </c:pt>
                <c:pt idx="87">
                  <c:v>46234</c:v>
                </c:pt>
                <c:pt idx="88">
                  <c:v>46265</c:v>
                </c:pt>
                <c:pt idx="89">
                  <c:v>46295</c:v>
                </c:pt>
                <c:pt idx="90">
                  <c:v>46326</c:v>
                </c:pt>
                <c:pt idx="91">
                  <c:v>46356</c:v>
                </c:pt>
                <c:pt idx="92">
                  <c:v>46387</c:v>
                </c:pt>
                <c:pt idx="93">
                  <c:v>46418</c:v>
                </c:pt>
                <c:pt idx="94">
                  <c:v>46446</c:v>
                </c:pt>
                <c:pt idx="95">
                  <c:v>46477</c:v>
                </c:pt>
                <c:pt idx="96">
                  <c:v>46507</c:v>
                </c:pt>
                <c:pt idx="97">
                  <c:v>46538</c:v>
                </c:pt>
                <c:pt idx="98">
                  <c:v>46568</c:v>
                </c:pt>
                <c:pt idx="99">
                  <c:v>46599</c:v>
                </c:pt>
              </c:numCache>
            </c:numRef>
          </c:cat>
          <c:val>
            <c:numRef>
              <c:f>'Method 2 - Using TREND + CAGR'!$I$13:$I$112</c:f>
              <c:numCache>
                <c:formatCode>_(* #,##0_);_(* \(#,##0\);_(* "-"_);_(@_)</c:formatCode>
                <c:ptCount val="100"/>
                <c:pt idx="0">
                  <c:v>2644539</c:v>
                </c:pt>
                <c:pt idx="1">
                  <c:v>2359800</c:v>
                </c:pt>
                <c:pt idx="2">
                  <c:v>2925918</c:v>
                </c:pt>
                <c:pt idx="3">
                  <c:v>3024973</c:v>
                </c:pt>
                <c:pt idx="4">
                  <c:v>3177100</c:v>
                </c:pt>
                <c:pt idx="5">
                  <c:v>3419595</c:v>
                </c:pt>
                <c:pt idx="6">
                  <c:v>3649702</c:v>
                </c:pt>
                <c:pt idx="7">
                  <c:v>3650668</c:v>
                </c:pt>
                <c:pt idx="8">
                  <c:v>3191526</c:v>
                </c:pt>
                <c:pt idx="9">
                  <c:v>3249428</c:v>
                </c:pt>
                <c:pt idx="10">
                  <c:v>2971484</c:v>
                </c:pt>
                <c:pt idx="11">
                  <c:v>3074209</c:v>
                </c:pt>
                <c:pt idx="12">
                  <c:v>2785466</c:v>
                </c:pt>
                <c:pt idx="13">
                  <c:v>2515361</c:v>
                </c:pt>
                <c:pt idx="14">
                  <c:v>3105958</c:v>
                </c:pt>
                <c:pt idx="15">
                  <c:v>3139059</c:v>
                </c:pt>
                <c:pt idx="16">
                  <c:v>3380355</c:v>
                </c:pt>
                <c:pt idx="17">
                  <c:v>3612886</c:v>
                </c:pt>
                <c:pt idx="18">
                  <c:v>3765824</c:v>
                </c:pt>
                <c:pt idx="19">
                  <c:v>3771842</c:v>
                </c:pt>
                <c:pt idx="20">
                  <c:v>3356365</c:v>
                </c:pt>
                <c:pt idx="21">
                  <c:v>3490100</c:v>
                </c:pt>
                <c:pt idx="22">
                  <c:v>3163659</c:v>
                </c:pt>
                <c:pt idx="23">
                  <c:v>3167124</c:v>
                </c:pt>
                <c:pt idx="24">
                  <c:v>2883810</c:v>
                </c:pt>
                <c:pt idx="25">
                  <c:v>2610667</c:v>
                </c:pt>
                <c:pt idx="26">
                  <c:v>3129205</c:v>
                </c:pt>
                <c:pt idx="27">
                  <c:v>3200527</c:v>
                </c:pt>
                <c:pt idx="28">
                  <c:v>3547804</c:v>
                </c:pt>
                <c:pt idx="29">
                  <c:v>3766323</c:v>
                </c:pt>
                <c:pt idx="30">
                  <c:v>3935589</c:v>
                </c:pt>
                <c:pt idx="31">
                  <c:v>3917884</c:v>
                </c:pt>
                <c:pt idx="32">
                  <c:v>3564970</c:v>
                </c:pt>
                <c:pt idx="33">
                  <c:v>3602455</c:v>
                </c:pt>
                <c:pt idx="34">
                  <c:v>3326859</c:v>
                </c:pt>
                <c:pt idx="35">
                  <c:v>3441693</c:v>
                </c:pt>
                <c:pt idx="36">
                  <c:v>3211600</c:v>
                </c:pt>
                <c:pt idx="37">
                  <c:v>2998119</c:v>
                </c:pt>
                <c:pt idx="38">
                  <c:v>3472440</c:v>
                </c:pt>
                <c:pt idx="39">
                  <c:v>3563007</c:v>
                </c:pt>
                <c:pt idx="40">
                  <c:v>3820570</c:v>
                </c:pt>
                <c:pt idx="41">
                  <c:v>4107195</c:v>
                </c:pt>
                <c:pt idx="42">
                  <c:v>4284443</c:v>
                </c:pt>
                <c:pt idx="43">
                  <c:v>4356216</c:v>
                </c:pt>
                <c:pt idx="44">
                  <c:v>3819379</c:v>
                </c:pt>
                <c:pt idx="45">
                  <c:v>3844987</c:v>
                </c:pt>
                <c:pt idx="46">
                  <c:v>3478890</c:v>
                </c:pt>
                <c:pt idx="47">
                  <c:v>3443039</c:v>
                </c:pt>
                <c:pt idx="48">
                  <c:v>3204637</c:v>
                </c:pt>
                <c:pt idx="49">
                  <c:v>2966477</c:v>
                </c:pt>
                <c:pt idx="50">
                  <c:v>3593364</c:v>
                </c:pt>
                <c:pt idx="51">
                  <c:v>3604104</c:v>
                </c:pt>
                <c:pt idx="52">
                  <c:v>3933016</c:v>
                </c:pt>
                <c:pt idx="53">
                  <c:v>4146797</c:v>
                </c:pt>
                <c:pt idx="54">
                  <c:v>4176486</c:v>
                </c:pt>
                <c:pt idx="55">
                  <c:v>4347059</c:v>
                </c:pt>
                <c:pt idx="56">
                  <c:v>3781168</c:v>
                </c:pt>
                <c:pt idx="57">
                  <c:v>3858196.3569040108</c:v>
                </c:pt>
                <c:pt idx="58">
                  <c:v>3562679.8147925721</c:v>
                </c:pt>
                <c:pt idx="59">
                  <c:v>3713281.4744591517</c:v>
                </c:pt>
                <c:pt idx="60">
                  <c:v>3456167.4161885334</c:v>
                </c:pt>
                <c:pt idx="61">
                  <c:v>3199314.3523814748</c:v>
                </c:pt>
                <c:pt idx="62">
                  <c:v>3875405.411378853</c:v>
                </c:pt>
                <c:pt idx="63">
                  <c:v>3886988.3888112004</c:v>
                </c:pt>
                <c:pt idx="64">
                  <c:v>4241716.5334320739</c:v>
                </c:pt>
                <c:pt idx="65">
                  <c:v>4472277.10125932</c:v>
                </c:pt>
                <c:pt idx="66">
                  <c:v>4504296.376584176</c:v>
                </c:pt>
                <c:pt idx="67">
                  <c:v>4688257.5692813601</c:v>
                </c:pt>
                <c:pt idx="68">
                  <c:v>4077950.0569751784</c:v>
                </c:pt>
                <c:pt idx="69">
                  <c:v>4161024.3325496609</c:v>
                </c:pt>
                <c:pt idx="70">
                  <c:v>3842312.8392384807</c:v>
                </c:pt>
                <c:pt idx="71">
                  <c:v>4004735.1507088742</c:v>
                </c:pt>
                <c:pt idx="72">
                  <c:v>3727440.3337174612</c:v>
                </c:pt>
                <c:pt idx="73">
                  <c:v>3450426.9965194729</c:v>
                </c:pt>
                <c:pt idx="74">
                  <c:v>4179584.117429934</c:v>
                </c:pt>
                <c:pt idx="75">
                  <c:v>4192076.2371876868</c:v>
                </c:pt>
                <c:pt idx="76">
                  <c:v>4574646.823199044</c:v>
                </c:pt>
                <c:pt idx="77">
                  <c:v>4823303.9790586485</c:v>
                </c:pt>
                <c:pt idx="78">
                  <c:v>4857836.4318973739</c:v>
                </c:pt>
                <c:pt idx="79">
                  <c:v>5056236.6500946889</c:v>
                </c:pt>
                <c:pt idx="80">
                  <c:v>4398026.3948028395</c:v>
                </c:pt>
                <c:pt idx="81">
                  <c:v>4487621.1302951872</c:v>
                </c:pt>
                <c:pt idx="82">
                  <c:v>4143894.1252250685</c:v>
                </c:pt>
                <c:pt idx="83">
                  <c:v>4319064.8857717384</c:v>
                </c:pt>
                <c:pt idx="84">
                  <c:v>4020005.3320176993</c:v>
                </c:pt>
                <c:pt idx="85">
                  <c:v>3721249.3512706333</c:v>
                </c:pt>
                <c:pt idx="86">
                  <c:v>4507637.6637604972</c:v>
                </c:pt>
                <c:pt idx="87">
                  <c:v>4521110.283987334</c:v>
                </c:pt>
                <c:pt idx="88">
                  <c:v>4933708.6512172595</c:v>
                </c:pt>
                <c:pt idx="89">
                  <c:v>5201882.7875965368</c:v>
                </c:pt>
                <c:pt idx="90">
                  <c:v>5239125.6760429563</c:v>
                </c:pt>
                <c:pt idx="91">
                  <c:v>5453098.2319044331</c:v>
                </c:pt>
                <c:pt idx="92">
                  <c:v>4743225.3703788295</c:v>
                </c:pt>
                <c:pt idx="93">
                  <c:v>4839852.3535506157</c:v>
                </c:pt>
                <c:pt idx="94">
                  <c:v>4469146.3812400494</c:v>
                </c:pt>
                <c:pt idx="95">
                  <c:v>4658066.2104969556</c:v>
                </c:pt>
                <c:pt idx="96">
                  <c:v>4335533.6162641011</c:v>
                </c:pt>
                <c:pt idx="97">
                  <c:v>4013328.4223374696</c:v>
                </c:pt>
                <c:pt idx="98">
                  <c:v>4861439.9750964725</c:v>
                </c:pt>
                <c:pt idx="99">
                  <c:v>4875970.0548024355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B7-4D55-8797-9386697A98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8015919"/>
        <c:axId val="795652015"/>
      </c:lineChart>
      <c:dateAx>
        <c:axId val="878015919"/>
        <c:scaling>
          <c:orientation val="minMax"/>
        </c:scaling>
        <c:delete val="0"/>
        <c:axPos val="b"/>
        <c:numFmt formatCode="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5652015"/>
        <c:crosses val="autoZero"/>
        <c:auto val="1"/>
        <c:lblOffset val="100"/>
        <c:baseTimeUnit val="months"/>
        <c:majorUnit val="4"/>
        <c:majorTimeUnit val="months"/>
      </c:dateAx>
      <c:valAx>
        <c:axId val="795652015"/>
        <c:scaling>
          <c:orientation val="minMax"/>
          <c:min val="20000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801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'Method 3 - Using FORECAST.ETS'!$A$1</c:f>
          <c:strCache>
            <c:ptCount val="1"/>
            <c:pt idx="0">
              <c:v>Method 3 - Using FORECAST.ETS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'Raw Data from FORECAST.ETS'!$B$11</c:f>
              <c:strCache>
                <c:ptCount val="1"/>
                <c:pt idx="0">
                  <c:v>Sales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'Raw Data from FORECAST.ETS'!$B$12:$B$111</c:f>
              <c:numCache>
                <c:formatCode>_(#,##0_);[Red]\(#,##0\);_(\-_);</c:formatCode>
                <c:ptCount val="100"/>
                <c:pt idx="0">
                  <c:v>2644539</c:v>
                </c:pt>
                <c:pt idx="1">
                  <c:v>2359800</c:v>
                </c:pt>
                <c:pt idx="2">
                  <c:v>2925918</c:v>
                </c:pt>
                <c:pt idx="3">
                  <c:v>3024973</c:v>
                </c:pt>
                <c:pt idx="4">
                  <c:v>3177100</c:v>
                </c:pt>
                <c:pt idx="5">
                  <c:v>3419595</c:v>
                </c:pt>
                <c:pt idx="6">
                  <c:v>3649702</c:v>
                </c:pt>
                <c:pt idx="7">
                  <c:v>3650668</c:v>
                </c:pt>
                <c:pt idx="8">
                  <c:v>3191526</c:v>
                </c:pt>
                <c:pt idx="9">
                  <c:v>3249428</c:v>
                </c:pt>
                <c:pt idx="10">
                  <c:v>2971484</c:v>
                </c:pt>
                <c:pt idx="11">
                  <c:v>3074209</c:v>
                </c:pt>
                <c:pt idx="12">
                  <c:v>2785466</c:v>
                </c:pt>
                <c:pt idx="13">
                  <c:v>2515361</c:v>
                </c:pt>
                <c:pt idx="14">
                  <c:v>3105958</c:v>
                </c:pt>
                <c:pt idx="15">
                  <c:v>3139059</c:v>
                </c:pt>
                <c:pt idx="16">
                  <c:v>3380355</c:v>
                </c:pt>
                <c:pt idx="17">
                  <c:v>3612886</c:v>
                </c:pt>
                <c:pt idx="18">
                  <c:v>3765824</c:v>
                </c:pt>
                <c:pt idx="19">
                  <c:v>3771842</c:v>
                </c:pt>
                <c:pt idx="20">
                  <c:v>3356365</c:v>
                </c:pt>
                <c:pt idx="21">
                  <c:v>3490100</c:v>
                </c:pt>
                <c:pt idx="22">
                  <c:v>3163659</c:v>
                </c:pt>
                <c:pt idx="23">
                  <c:v>3167124</c:v>
                </c:pt>
                <c:pt idx="24">
                  <c:v>2883810</c:v>
                </c:pt>
                <c:pt idx="25">
                  <c:v>2610667</c:v>
                </c:pt>
                <c:pt idx="26">
                  <c:v>3129205</c:v>
                </c:pt>
                <c:pt idx="27">
                  <c:v>3200527</c:v>
                </c:pt>
                <c:pt idx="28">
                  <c:v>3547804</c:v>
                </c:pt>
                <c:pt idx="29">
                  <c:v>3766323</c:v>
                </c:pt>
                <c:pt idx="30">
                  <c:v>3935589</c:v>
                </c:pt>
                <c:pt idx="31">
                  <c:v>3917884</c:v>
                </c:pt>
                <c:pt idx="32">
                  <c:v>3564970</c:v>
                </c:pt>
                <c:pt idx="33">
                  <c:v>3602455</c:v>
                </c:pt>
                <c:pt idx="34">
                  <c:v>3326859</c:v>
                </c:pt>
                <c:pt idx="35">
                  <c:v>3441693</c:v>
                </c:pt>
                <c:pt idx="36">
                  <c:v>3211600</c:v>
                </c:pt>
                <c:pt idx="37">
                  <c:v>2998119</c:v>
                </c:pt>
                <c:pt idx="38">
                  <c:v>3472440</c:v>
                </c:pt>
                <c:pt idx="39">
                  <c:v>3563007</c:v>
                </c:pt>
                <c:pt idx="40">
                  <c:v>3820570</c:v>
                </c:pt>
                <c:pt idx="41">
                  <c:v>4107195</c:v>
                </c:pt>
                <c:pt idx="42">
                  <c:v>4284443</c:v>
                </c:pt>
                <c:pt idx="43">
                  <c:v>4356216</c:v>
                </c:pt>
                <c:pt idx="44">
                  <c:v>3819379</c:v>
                </c:pt>
                <c:pt idx="45">
                  <c:v>3844987</c:v>
                </c:pt>
                <c:pt idx="46">
                  <c:v>3478890</c:v>
                </c:pt>
                <c:pt idx="47">
                  <c:v>3443039</c:v>
                </c:pt>
                <c:pt idx="48">
                  <c:v>3204637</c:v>
                </c:pt>
                <c:pt idx="49">
                  <c:v>2966477</c:v>
                </c:pt>
                <c:pt idx="50">
                  <c:v>3593364</c:v>
                </c:pt>
                <c:pt idx="51">
                  <c:v>3604104</c:v>
                </c:pt>
                <c:pt idx="52">
                  <c:v>3933016</c:v>
                </c:pt>
                <c:pt idx="53">
                  <c:v>4146797</c:v>
                </c:pt>
                <c:pt idx="54">
                  <c:v>4176486</c:v>
                </c:pt>
                <c:pt idx="55">
                  <c:v>4347059</c:v>
                </c:pt>
                <c:pt idx="56">
                  <c:v>3781168</c:v>
                </c:pt>
                <c:pt idx="57">
                  <c:v>3858196.3569040108</c:v>
                </c:pt>
                <c:pt idx="58">
                  <c:v>3562679.8147925721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BF-4431-A2CD-7E1E5A2D309A}"/>
            </c:ext>
          </c:extLst>
        </c:ser>
        <c:ser>
          <c:idx val="1"/>
          <c:order val="1"/>
          <c:tx>
            <c:strRef>
              <c:f>'Raw Data from FORECAST.ETS'!$C$11</c:f>
              <c:strCache>
                <c:ptCount val="1"/>
                <c:pt idx="0">
                  <c:v>Forecast(Sales)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'Raw Data from FORECAST.ETS'!$A$12:$A$111</c:f>
              <c:numCache>
                <c:formatCode>[$-C09]d\ mmm\ yy;@</c:formatCode>
                <c:ptCount val="100"/>
                <c:pt idx="0">
                  <c:v>41182</c:v>
                </c:pt>
                <c:pt idx="1">
                  <c:v>41213</c:v>
                </c:pt>
                <c:pt idx="2">
                  <c:v>41243</c:v>
                </c:pt>
                <c:pt idx="3">
                  <c:v>41274</c:v>
                </c:pt>
                <c:pt idx="4">
                  <c:v>41305</c:v>
                </c:pt>
                <c:pt idx="5">
                  <c:v>41333</c:v>
                </c:pt>
                <c:pt idx="6">
                  <c:v>41364</c:v>
                </c:pt>
                <c:pt idx="7">
                  <c:v>41394</c:v>
                </c:pt>
                <c:pt idx="8">
                  <c:v>41425</c:v>
                </c:pt>
                <c:pt idx="9">
                  <c:v>41455</c:v>
                </c:pt>
                <c:pt idx="10">
                  <c:v>41486</c:v>
                </c:pt>
                <c:pt idx="11">
                  <c:v>41517</c:v>
                </c:pt>
                <c:pt idx="12">
                  <c:v>41547</c:v>
                </c:pt>
                <c:pt idx="13">
                  <c:v>41578</c:v>
                </c:pt>
                <c:pt idx="14">
                  <c:v>41608</c:v>
                </c:pt>
                <c:pt idx="15">
                  <c:v>41639</c:v>
                </c:pt>
                <c:pt idx="16">
                  <c:v>41670</c:v>
                </c:pt>
                <c:pt idx="17">
                  <c:v>41698</c:v>
                </c:pt>
                <c:pt idx="18">
                  <c:v>41729</c:v>
                </c:pt>
                <c:pt idx="19">
                  <c:v>41759</c:v>
                </c:pt>
                <c:pt idx="20">
                  <c:v>41790</c:v>
                </c:pt>
                <c:pt idx="21">
                  <c:v>41820</c:v>
                </c:pt>
                <c:pt idx="22">
                  <c:v>41851</c:v>
                </c:pt>
                <c:pt idx="23">
                  <c:v>41882</c:v>
                </c:pt>
                <c:pt idx="24">
                  <c:v>41912</c:v>
                </c:pt>
                <c:pt idx="25">
                  <c:v>41943</c:v>
                </c:pt>
                <c:pt idx="26">
                  <c:v>41973</c:v>
                </c:pt>
                <c:pt idx="27">
                  <c:v>42004</c:v>
                </c:pt>
                <c:pt idx="28">
                  <c:v>42035</c:v>
                </c:pt>
                <c:pt idx="29">
                  <c:v>42063</c:v>
                </c:pt>
                <c:pt idx="30">
                  <c:v>42094</c:v>
                </c:pt>
                <c:pt idx="31">
                  <c:v>42124</c:v>
                </c:pt>
                <c:pt idx="32">
                  <c:v>42155</c:v>
                </c:pt>
                <c:pt idx="33">
                  <c:v>42185</c:v>
                </c:pt>
                <c:pt idx="34">
                  <c:v>42216</c:v>
                </c:pt>
                <c:pt idx="35">
                  <c:v>42247</c:v>
                </c:pt>
                <c:pt idx="36">
                  <c:v>42277</c:v>
                </c:pt>
                <c:pt idx="37">
                  <c:v>42308</c:v>
                </c:pt>
                <c:pt idx="38">
                  <c:v>42338</c:v>
                </c:pt>
                <c:pt idx="39">
                  <c:v>42369</c:v>
                </c:pt>
                <c:pt idx="40">
                  <c:v>42400</c:v>
                </c:pt>
                <c:pt idx="41">
                  <c:v>42429</c:v>
                </c:pt>
                <c:pt idx="42">
                  <c:v>42460</c:v>
                </c:pt>
                <c:pt idx="43">
                  <c:v>42490</c:v>
                </c:pt>
                <c:pt idx="44">
                  <c:v>42521</c:v>
                </c:pt>
                <c:pt idx="45">
                  <c:v>42551</c:v>
                </c:pt>
                <c:pt idx="46">
                  <c:v>42582</c:v>
                </c:pt>
                <c:pt idx="47">
                  <c:v>42613</c:v>
                </c:pt>
                <c:pt idx="48">
                  <c:v>42643</c:v>
                </c:pt>
                <c:pt idx="49">
                  <c:v>42674</c:v>
                </c:pt>
                <c:pt idx="50">
                  <c:v>42704</c:v>
                </c:pt>
                <c:pt idx="51">
                  <c:v>42735</c:v>
                </c:pt>
                <c:pt idx="52">
                  <c:v>42766</c:v>
                </c:pt>
                <c:pt idx="53">
                  <c:v>42794</c:v>
                </c:pt>
                <c:pt idx="54">
                  <c:v>42825</c:v>
                </c:pt>
                <c:pt idx="55">
                  <c:v>42855</c:v>
                </c:pt>
                <c:pt idx="56">
                  <c:v>42886</c:v>
                </c:pt>
                <c:pt idx="57">
                  <c:v>42916</c:v>
                </c:pt>
                <c:pt idx="58">
                  <c:v>42947</c:v>
                </c:pt>
                <c:pt idx="59">
                  <c:v>42978</c:v>
                </c:pt>
                <c:pt idx="60">
                  <c:v>43009</c:v>
                </c:pt>
                <c:pt idx="61">
                  <c:v>43039</c:v>
                </c:pt>
                <c:pt idx="62">
                  <c:v>43070</c:v>
                </c:pt>
                <c:pt idx="63">
                  <c:v>43100</c:v>
                </c:pt>
                <c:pt idx="64">
                  <c:v>43131</c:v>
                </c:pt>
                <c:pt idx="65">
                  <c:v>43162</c:v>
                </c:pt>
                <c:pt idx="66">
                  <c:v>43190</c:v>
                </c:pt>
                <c:pt idx="67">
                  <c:v>43221</c:v>
                </c:pt>
                <c:pt idx="68">
                  <c:v>43251</c:v>
                </c:pt>
                <c:pt idx="69">
                  <c:v>43282</c:v>
                </c:pt>
                <c:pt idx="70">
                  <c:v>43312</c:v>
                </c:pt>
                <c:pt idx="71">
                  <c:v>43343</c:v>
                </c:pt>
                <c:pt idx="72">
                  <c:v>43374</c:v>
                </c:pt>
                <c:pt idx="73">
                  <c:v>43404</c:v>
                </c:pt>
                <c:pt idx="74">
                  <c:v>43435</c:v>
                </c:pt>
                <c:pt idx="75">
                  <c:v>43465</c:v>
                </c:pt>
                <c:pt idx="76">
                  <c:v>43496</c:v>
                </c:pt>
                <c:pt idx="77">
                  <c:v>43527</c:v>
                </c:pt>
                <c:pt idx="78">
                  <c:v>43555</c:v>
                </c:pt>
                <c:pt idx="79">
                  <c:v>43586</c:v>
                </c:pt>
                <c:pt idx="80">
                  <c:v>43616</c:v>
                </c:pt>
                <c:pt idx="81">
                  <c:v>43647</c:v>
                </c:pt>
                <c:pt idx="82">
                  <c:v>43677</c:v>
                </c:pt>
                <c:pt idx="83">
                  <c:v>43708</c:v>
                </c:pt>
                <c:pt idx="84">
                  <c:v>43739</c:v>
                </c:pt>
                <c:pt idx="85">
                  <c:v>43769</c:v>
                </c:pt>
                <c:pt idx="86">
                  <c:v>43800</c:v>
                </c:pt>
                <c:pt idx="87">
                  <c:v>43830</c:v>
                </c:pt>
                <c:pt idx="88">
                  <c:v>43861</c:v>
                </c:pt>
                <c:pt idx="89">
                  <c:v>43892</c:v>
                </c:pt>
                <c:pt idx="90">
                  <c:v>43921</c:v>
                </c:pt>
                <c:pt idx="91">
                  <c:v>43952</c:v>
                </c:pt>
                <c:pt idx="92">
                  <c:v>43982</c:v>
                </c:pt>
                <c:pt idx="93">
                  <c:v>44013</c:v>
                </c:pt>
                <c:pt idx="94">
                  <c:v>44043</c:v>
                </c:pt>
                <c:pt idx="95">
                  <c:v>44074</c:v>
                </c:pt>
                <c:pt idx="96">
                  <c:v>44105</c:v>
                </c:pt>
                <c:pt idx="97">
                  <c:v>44135</c:v>
                </c:pt>
                <c:pt idx="98">
                  <c:v>44166</c:v>
                </c:pt>
                <c:pt idx="99">
                  <c:v>44196</c:v>
                </c:pt>
              </c:numCache>
            </c:numRef>
          </c:cat>
          <c:val>
            <c:numRef>
              <c:f>'Raw Data from FORECAST.ETS'!$C$12:$C$111</c:f>
              <c:numCache>
                <c:formatCode>General</c:formatCode>
                <c:ptCount val="100"/>
                <c:pt idx="58" formatCode="_(#,##0_);[Red]\(#,##0\);_(\-_);">
                  <c:v>3562679.8147925721</c:v>
                </c:pt>
                <c:pt idx="59" formatCode="_(#,##0_);[Red]\(#,##0\);_(\-_);">
                  <c:v>3645607.0770074413</c:v>
                </c:pt>
                <c:pt idx="60" formatCode="_(#,##0_);[Red]\(#,##0\);_(\-_);">
                  <c:v>3377633.3103244333</c:v>
                </c:pt>
                <c:pt idx="61" formatCode="_(#,##0_);[Red]\(#,##0\);_(\-_);">
                  <c:v>3121446.8870122023</c:v>
                </c:pt>
                <c:pt idx="62" formatCode="_(#,##0_);[Red]\(#,##0\);_(\-_);">
                  <c:v>3648618.2922838</c:v>
                </c:pt>
                <c:pt idx="63" formatCode="_(#,##0_);[Red]\(#,##0\);_(\-_);">
                  <c:v>3713964.7126519354</c:v>
                </c:pt>
                <c:pt idx="64" formatCode="_(#,##0_);[Red]\(#,##0\);_(\-_);">
                  <c:v>3969863.2298377226</c:v>
                </c:pt>
                <c:pt idx="65" formatCode="_(#,##0_);[Red]\(#,##0\);_(\-_);">
                  <c:v>4191434.3891396401</c:v>
                </c:pt>
                <c:pt idx="66" formatCode="_(#,##0_);[Red]\(#,##0\);_(\-_);">
                  <c:v>4375439.8016566476</c:v>
                </c:pt>
                <c:pt idx="67" formatCode="_(#,##0_);[Red]\(#,##0\);_(\-_);">
                  <c:v>4370864.0260059843</c:v>
                </c:pt>
                <c:pt idx="68" formatCode="_(#,##0_);[Red]\(#,##0\);_(\-_);">
                  <c:v>3960763.8677016324</c:v>
                </c:pt>
                <c:pt idx="69" formatCode="_(#,##0_);[Red]\(#,##0\);_(\-_);">
                  <c:v>4037068.375278627</c:v>
                </c:pt>
                <c:pt idx="70" formatCode="_(#,##0_);[Red]\(#,##0\);_(\-_);">
                  <c:v>3740959.2437138385</c:v>
                </c:pt>
                <c:pt idx="71" formatCode="_(#,##0_);[Red]\(#,##0\);_(\-_);">
                  <c:v>3811471.5156468856</c:v>
                </c:pt>
                <c:pt idx="72" formatCode="_(#,##0_);[Red]\(#,##0\);_(\-_);">
                  <c:v>3543497.7489638776</c:v>
                </c:pt>
                <c:pt idx="73" formatCode="_(#,##0_);[Red]\(#,##0\);_(\-_);">
                  <c:v>3287311.3256516466</c:v>
                </c:pt>
                <c:pt idx="74" formatCode="_(#,##0_);[Red]\(#,##0\);_(\-_);">
                  <c:v>3814482.7309232438</c:v>
                </c:pt>
                <c:pt idx="75" formatCode="_(#,##0_);[Red]\(#,##0\);_(\-_);">
                  <c:v>3879829.1512913792</c:v>
                </c:pt>
                <c:pt idx="76" formatCode="_(#,##0_);[Red]\(#,##0\);_(\-_);">
                  <c:v>4135727.6684771669</c:v>
                </c:pt>
                <c:pt idx="77" formatCode="_(#,##0_);[Red]\(#,##0\);_(\-_);">
                  <c:v>4357298.8277790844</c:v>
                </c:pt>
                <c:pt idx="78" formatCode="_(#,##0_);[Red]\(#,##0\);_(\-_);">
                  <c:v>4541304.2402960919</c:v>
                </c:pt>
                <c:pt idx="79" formatCode="_(#,##0_);[Red]\(#,##0\);_(\-_);">
                  <c:v>4536728.4646454286</c:v>
                </c:pt>
                <c:pt idx="80" formatCode="_(#,##0_);[Red]\(#,##0\);_(\-_);">
                  <c:v>4126628.3063410767</c:v>
                </c:pt>
                <c:pt idx="81" formatCode="_(#,##0_);[Red]\(#,##0\);_(\-_);">
                  <c:v>4202932.8139180709</c:v>
                </c:pt>
                <c:pt idx="82" formatCode="_(#,##0_);[Red]\(#,##0\);_(\-_);">
                  <c:v>3906823.6823532823</c:v>
                </c:pt>
                <c:pt idx="83" formatCode="_(#,##0_);[Red]\(#,##0\);_(\-_);">
                  <c:v>3977335.9542863299</c:v>
                </c:pt>
                <c:pt idx="84" formatCode="_(#,##0_);[Red]\(#,##0\);_(\-_);">
                  <c:v>3709362.1876033219</c:v>
                </c:pt>
                <c:pt idx="85" formatCode="_(#,##0_);[Red]\(#,##0\);_(\-_);">
                  <c:v>3453175.7642910909</c:v>
                </c:pt>
                <c:pt idx="86" formatCode="_(#,##0_);[Red]\(#,##0\);_(\-_);">
                  <c:v>3980347.1695626881</c:v>
                </c:pt>
                <c:pt idx="87" formatCode="_(#,##0_);[Red]\(#,##0\);_(\-_);">
                  <c:v>4045693.5899308235</c:v>
                </c:pt>
                <c:pt idx="88" formatCode="_(#,##0_);[Red]\(#,##0\);_(\-_);">
                  <c:v>4301592.1071166107</c:v>
                </c:pt>
                <c:pt idx="89" formatCode="_(#,##0_);[Red]\(#,##0\);_(\-_);">
                  <c:v>4523163.2664185287</c:v>
                </c:pt>
                <c:pt idx="90" formatCode="_(#,##0_);[Red]\(#,##0\);_(\-_);">
                  <c:v>4707168.6789355362</c:v>
                </c:pt>
                <c:pt idx="91" formatCode="_(#,##0_);[Red]\(#,##0\);_(\-_);">
                  <c:v>4702592.9032848729</c:v>
                </c:pt>
                <c:pt idx="92" formatCode="_(#,##0_);[Red]\(#,##0\);_(\-_);">
                  <c:v>4292492.7449805215</c:v>
                </c:pt>
                <c:pt idx="93" formatCode="_(#,##0_);[Red]\(#,##0\);_(\-_);">
                  <c:v>4368797.2525575152</c:v>
                </c:pt>
                <c:pt idx="94" formatCode="_(#,##0_);[Red]\(#,##0\);_(\-_);">
                  <c:v>4072688.1209927266</c:v>
                </c:pt>
                <c:pt idx="95" formatCode="_(#,##0_);[Red]\(#,##0\);_(\-_);">
                  <c:v>4143200.3929257737</c:v>
                </c:pt>
                <c:pt idx="96" formatCode="_(#,##0_);[Red]\(#,##0\);_(\-_);">
                  <c:v>3875226.6262427657</c:v>
                </c:pt>
                <c:pt idx="97" formatCode="_(#,##0_);[Red]\(#,##0\);_(\-_);">
                  <c:v>3619040.2029305347</c:v>
                </c:pt>
                <c:pt idx="98" formatCode="_(#,##0_);[Red]\(#,##0\);_(\-_);">
                  <c:v>4146211.6082021319</c:v>
                </c:pt>
                <c:pt idx="99" formatCode="_(#,##0_);[Red]\(#,##0\);_(\-_);">
                  <c:v>4211558.0285702674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BF-4431-A2CD-7E1E5A2D309A}"/>
            </c:ext>
          </c:extLst>
        </c:ser>
        <c:ser>
          <c:idx val="2"/>
          <c:order val="2"/>
          <c:tx>
            <c:strRef>
              <c:f>'Raw Data from FORECAST.ETS'!$D$11</c:f>
              <c:strCache>
                <c:ptCount val="1"/>
                <c:pt idx="0">
                  <c:v>Lower Confidence Bound(Sales)</c:v>
                </c:pt>
              </c:strCache>
            </c:strRef>
          </c:tx>
          <c:spPr>
            <a:ln w="22225" cap="rnd">
              <a:solidFill>
                <a:srgbClr val="0070C0"/>
              </a:solidFill>
              <a:prstDash val="dash"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'Raw Data from FORECAST.ETS'!$A$12:$A$111</c:f>
              <c:numCache>
                <c:formatCode>[$-C09]d\ mmm\ yy;@</c:formatCode>
                <c:ptCount val="100"/>
                <c:pt idx="0">
                  <c:v>41182</c:v>
                </c:pt>
                <c:pt idx="1">
                  <c:v>41213</c:v>
                </c:pt>
                <c:pt idx="2">
                  <c:v>41243</c:v>
                </c:pt>
                <c:pt idx="3">
                  <c:v>41274</c:v>
                </c:pt>
                <c:pt idx="4">
                  <c:v>41305</c:v>
                </c:pt>
                <c:pt idx="5">
                  <c:v>41333</c:v>
                </c:pt>
                <c:pt idx="6">
                  <c:v>41364</c:v>
                </c:pt>
                <c:pt idx="7">
                  <c:v>41394</c:v>
                </c:pt>
                <c:pt idx="8">
                  <c:v>41425</c:v>
                </c:pt>
                <c:pt idx="9">
                  <c:v>41455</c:v>
                </c:pt>
                <c:pt idx="10">
                  <c:v>41486</c:v>
                </c:pt>
                <c:pt idx="11">
                  <c:v>41517</c:v>
                </c:pt>
                <c:pt idx="12">
                  <c:v>41547</c:v>
                </c:pt>
                <c:pt idx="13">
                  <c:v>41578</c:v>
                </c:pt>
                <c:pt idx="14">
                  <c:v>41608</c:v>
                </c:pt>
                <c:pt idx="15">
                  <c:v>41639</c:v>
                </c:pt>
                <c:pt idx="16">
                  <c:v>41670</c:v>
                </c:pt>
                <c:pt idx="17">
                  <c:v>41698</c:v>
                </c:pt>
                <c:pt idx="18">
                  <c:v>41729</c:v>
                </c:pt>
                <c:pt idx="19">
                  <c:v>41759</c:v>
                </c:pt>
                <c:pt idx="20">
                  <c:v>41790</c:v>
                </c:pt>
                <c:pt idx="21">
                  <c:v>41820</c:v>
                </c:pt>
                <c:pt idx="22">
                  <c:v>41851</c:v>
                </c:pt>
                <c:pt idx="23">
                  <c:v>41882</c:v>
                </c:pt>
                <c:pt idx="24">
                  <c:v>41912</c:v>
                </c:pt>
                <c:pt idx="25">
                  <c:v>41943</c:v>
                </c:pt>
                <c:pt idx="26">
                  <c:v>41973</c:v>
                </c:pt>
                <c:pt idx="27">
                  <c:v>42004</c:v>
                </c:pt>
                <c:pt idx="28">
                  <c:v>42035</c:v>
                </c:pt>
                <c:pt idx="29">
                  <c:v>42063</c:v>
                </c:pt>
                <c:pt idx="30">
                  <c:v>42094</c:v>
                </c:pt>
                <c:pt idx="31">
                  <c:v>42124</c:v>
                </c:pt>
                <c:pt idx="32">
                  <c:v>42155</c:v>
                </c:pt>
                <c:pt idx="33">
                  <c:v>42185</c:v>
                </c:pt>
                <c:pt idx="34">
                  <c:v>42216</c:v>
                </c:pt>
                <c:pt idx="35">
                  <c:v>42247</c:v>
                </c:pt>
                <c:pt idx="36">
                  <c:v>42277</c:v>
                </c:pt>
                <c:pt idx="37">
                  <c:v>42308</c:v>
                </c:pt>
                <c:pt idx="38">
                  <c:v>42338</c:v>
                </c:pt>
                <c:pt idx="39">
                  <c:v>42369</c:v>
                </c:pt>
                <c:pt idx="40">
                  <c:v>42400</c:v>
                </c:pt>
                <c:pt idx="41">
                  <c:v>42429</c:v>
                </c:pt>
                <c:pt idx="42">
                  <c:v>42460</c:v>
                </c:pt>
                <c:pt idx="43">
                  <c:v>42490</c:v>
                </c:pt>
                <c:pt idx="44">
                  <c:v>42521</c:v>
                </c:pt>
                <c:pt idx="45">
                  <c:v>42551</c:v>
                </c:pt>
                <c:pt idx="46">
                  <c:v>42582</c:v>
                </c:pt>
                <c:pt idx="47">
                  <c:v>42613</c:v>
                </c:pt>
                <c:pt idx="48">
                  <c:v>42643</c:v>
                </c:pt>
                <c:pt idx="49">
                  <c:v>42674</c:v>
                </c:pt>
                <c:pt idx="50">
                  <c:v>42704</c:v>
                </c:pt>
                <c:pt idx="51">
                  <c:v>42735</c:v>
                </c:pt>
                <c:pt idx="52">
                  <c:v>42766</c:v>
                </c:pt>
                <c:pt idx="53">
                  <c:v>42794</c:v>
                </c:pt>
                <c:pt idx="54">
                  <c:v>42825</c:v>
                </c:pt>
                <c:pt idx="55">
                  <c:v>42855</c:v>
                </c:pt>
                <c:pt idx="56">
                  <c:v>42886</c:v>
                </c:pt>
                <c:pt idx="57">
                  <c:v>42916</c:v>
                </c:pt>
                <c:pt idx="58">
                  <c:v>42947</c:v>
                </c:pt>
                <c:pt idx="59">
                  <c:v>42978</c:v>
                </c:pt>
                <c:pt idx="60">
                  <c:v>43009</c:v>
                </c:pt>
                <c:pt idx="61">
                  <c:v>43039</c:v>
                </c:pt>
                <c:pt idx="62">
                  <c:v>43070</c:v>
                </c:pt>
                <c:pt idx="63">
                  <c:v>43100</c:v>
                </c:pt>
                <c:pt idx="64">
                  <c:v>43131</c:v>
                </c:pt>
                <c:pt idx="65">
                  <c:v>43162</c:v>
                </c:pt>
                <c:pt idx="66">
                  <c:v>43190</c:v>
                </c:pt>
                <c:pt idx="67">
                  <c:v>43221</c:v>
                </c:pt>
                <c:pt idx="68">
                  <c:v>43251</c:v>
                </c:pt>
                <c:pt idx="69">
                  <c:v>43282</c:v>
                </c:pt>
                <c:pt idx="70">
                  <c:v>43312</c:v>
                </c:pt>
                <c:pt idx="71">
                  <c:v>43343</c:v>
                </c:pt>
                <c:pt idx="72">
                  <c:v>43374</c:v>
                </c:pt>
                <c:pt idx="73">
                  <c:v>43404</c:v>
                </c:pt>
                <c:pt idx="74">
                  <c:v>43435</c:v>
                </c:pt>
                <c:pt idx="75">
                  <c:v>43465</c:v>
                </c:pt>
                <c:pt idx="76">
                  <c:v>43496</c:v>
                </c:pt>
                <c:pt idx="77">
                  <c:v>43527</c:v>
                </c:pt>
                <c:pt idx="78">
                  <c:v>43555</c:v>
                </c:pt>
                <c:pt idx="79">
                  <c:v>43586</c:v>
                </c:pt>
                <c:pt idx="80">
                  <c:v>43616</c:v>
                </c:pt>
                <c:pt idx="81">
                  <c:v>43647</c:v>
                </c:pt>
                <c:pt idx="82">
                  <c:v>43677</c:v>
                </c:pt>
                <c:pt idx="83">
                  <c:v>43708</c:v>
                </c:pt>
                <c:pt idx="84">
                  <c:v>43739</c:v>
                </c:pt>
                <c:pt idx="85">
                  <c:v>43769</c:v>
                </c:pt>
                <c:pt idx="86">
                  <c:v>43800</c:v>
                </c:pt>
                <c:pt idx="87">
                  <c:v>43830</c:v>
                </c:pt>
                <c:pt idx="88">
                  <c:v>43861</c:v>
                </c:pt>
                <c:pt idx="89">
                  <c:v>43892</c:v>
                </c:pt>
                <c:pt idx="90">
                  <c:v>43921</c:v>
                </c:pt>
                <c:pt idx="91">
                  <c:v>43952</c:v>
                </c:pt>
                <c:pt idx="92">
                  <c:v>43982</c:v>
                </c:pt>
                <c:pt idx="93">
                  <c:v>44013</c:v>
                </c:pt>
                <c:pt idx="94">
                  <c:v>44043</c:v>
                </c:pt>
                <c:pt idx="95">
                  <c:v>44074</c:v>
                </c:pt>
                <c:pt idx="96">
                  <c:v>44105</c:v>
                </c:pt>
                <c:pt idx="97">
                  <c:v>44135</c:v>
                </c:pt>
                <c:pt idx="98">
                  <c:v>44166</c:v>
                </c:pt>
                <c:pt idx="99">
                  <c:v>44196</c:v>
                </c:pt>
              </c:numCache>
            </c:numRef>
          </c:cat>
          <c:val>
            <c:numRef>
              <c:f>'Raw Data from FORECAST.ETS'!$D$12:$D$111</c:f>
              <c:numCache>
                <c:formatCode>General</c:formatCode>
                <c:ptCount val="100"/>
                <c:pt idx="58" formatCode="_(#,##0_);[Red]\(#,##0\);_(\-_);">
                  <c:v>3562679.8147925721</c:v>
                </c:pt>
                <c:pt idx="59" formatCode="_(#,##0_);[Red]\(#,##0\);_(\-_);">
                  <c:v>3534039.2565370076</c:v>
                </c:pt>
                <c:pt idx="60" formatCode="_(#,##0_);[Red]\(#,##0\);_(\-_);">
                  <c:v>3252796.7461603354</c:v>
                </c:pt>
                <c:pt idx="61" formatCode="_(#,##0_);[Red]\(#,##0\);_(\-_);">
                  <c:v>2984576.632553725</c:v>
                </c:pt>
                <c:pt idx="62" formatCode="_(#,##0_);[Red]\(#,##0\);_(\-_);">
                  <c:v>3500647.6875375388</c:v>
                </c:pt>
                <c:pt idx="63" formatCode="_(#,##0_);[Red]\(#,##0\);_(\-_);">
                  <c:v>3555630.5957112345</c:v>
                </c:pt>
                <c:pt idx="64" formatCode="_(#,##0_);[Red]\(#,##0\);_(\-_);">
                  <c:v>3801766.0269890795</c:v>
                </c:pt>
                <c:pt idx="65" formatCode="_(#,##0_);[Red]\(#,##0\);_(\-_);">
                  <c:v>4014075.2737320303</c:v>
                </c:pt>
                <c:pt idx="66" formatCode="_(#,##0_);[Red]\(#,##0\);_(\-_);">
                  <c:v>4189245.0753080077</c:v>
                </c:pt>
                <c:pt idx="67" formatCode="_(#,##0_);[Red]\(#,##0\);_(\-_);">
                  <c:v>4176201.8689083089</c:v>
                </c:pt>
                <c:pt idx="68" formatCode="_(#,##0_);[Red]\(#,##0\);_(\-_);">
                  <c:v>3757956.2776795812</c:v>
                </c:pt>
                <c:pt idx="69" formatCode="_(#,##0_);[Red]\(#,##0\);_(\-_);">
                  <c:v>3826399.9378972785</c:v>
                </c:pt>
                <c:pt idx="70" formatCode="_(#,##0_);[Red]\(#,##0\);_(\-_);">
                  <c:v>3522683.738640279</c:v>
                </c:pt>
                <c:pt idx="71" formatCode="_(#,##0_);[Red]\(#,##0\);_(\-_);">
                  <c:v>3585788.6768169245</c:v>
                </c:pt>
                <c:pt idx="72" formatCode="_(#,##0_);[Red]\(#,##0\);_(\-_);">
                  <c:v>3310643.0917856647</c:v>
                </c:pt>
                <c:pt idx="73" formatCode="_(#,##0_);[Red]\(#,##0\);_(\-_);">
                  <c:v>3047472.5311471741</c:v>
                </c:pt>
                <c:pt idx="74" formatCode="_(#,##0_);[Red]\(#,##0\);_(\-_);">
                  <c:v>3567831.4860927463</c:v>
                </c:pt>
                <c:pt idx="75" formatCode="_(#,##0_);[Red]\(#,##0\);_(\-_);">
                  <c:v>3626523.2414796124</c:v>
                </c:pt>
                <c:pt idx="76" formatCode="_(#,##0_);[Red]\(#,##0\);_(\-_);">
                  <c:v>3875912.7067226251</c:v>
                </c:pt>
                <c:pt idx="77" formatCode="_(#,##0_);[Red]\(#,##0\);_(\-_);">
                  <c:v>4091109.698232004</c:v>
                </c:pt>
                <c:pt idx="78" formatCode="_(#,##0_);[Red]\(#,##0\);_(\-_);">
                  <c:v>4268866.3136910042</c:v>
                </c:pt>
                <c:pt idx="79" formatCode="_(#,##0_);[Red]\(#,##0\);_(\-_);">
                  <c:v>4258158.6300656376</c:v>
                </c:pt>
                <c:pt idx="80" formatCode="_(#,##0_);[Red]\(#,##0\);_(\-_);">
                  <c:v>3842035.8534569787</c:v>
                </c:pt>
                <c:pt idx="81" formatCode="_(#,##0_);[Red]\(#,##0\);_(\-_);">
                  <c:v>3912420.1924195155</c:v>
                </c:pt>
                <c:pt idx="82" formatCode="_(#,##0_);[Red]\(#,##0\);_(\-_);">
                  <c:v>3610487.1596857323</c:v>
                </c:pt>
                <c:pt idx="83" formatCode="_(#,##0_);[Red]\(#,##0\);_(\-_);">
                  <c:v>3675244.5350463698</c:v>
                </c:pt>
                <c:pt idx="84" formatCode="_(#,##0_);[Red]\(#,##0\);_(\-_);">
                  <c:v>3401623.4729603129</c:v>
                </c:pt>
                <c:pt idx="85" formatCode="_(#,##0_);[Red]\(#,##0\);_(\-_);">
                  <c:v>3139870.6183207803</c:v>
                </c:pt>
                <c:pt idx="86" formatCode="_(#,##0_);[Red]\(#,##0\);_(\-_);">
                  <c:v>3661552.1814006884</c:v>
                </c:pt>
                <c:pt idx="87" formatCode="_(#,##0_);[Red]\(#,##0\);_(\-_);">
                  <c:v>3721481.4196748566</c:v>
                </c:pt>
                <c:pt idx="88" formatCode="_(#,##0_);[Red]\(#,##0\);_(\-_);">
                  <c:v>3972031.7940010009</c:v>
                </c:pt>
                <c:pt idx="89" formatCode="_(#,##0_);[Red]\(#,##0\);_(\-_);">
                  <c:v>4188320.5043819421</c:v>
                </c:pt>
                <c:pt idx="90" formatCode="_(#,##0_);[Red]\(#,##0\);_(\-_);">
                  <c:v>4367106.063878933</c:v>
                </c:pt>
                <c:pt idx="91" formatCode="_(#,##0_);[Red]\(#,##0\);_(\-_);">
                  <c:v>4357370.1556448136</c:v>
                </c:pt>
                <c:pt idx="92" formatCode="_(#,##0_);[Red]\(#,##0\);_(\-_);">
                  <c:v>3942166.9106917875</c:v>
                </c:pt>
                <c:pt idx="93" formatCode="_(#,##0_);[Red]\(#,##0\);_(\-_);">
                  <c:v>4013422.8850241657</c:v>
                </c:pt>
                <c:pt idx="94" formatCode="_(#,##0_);[Red]\(#,##0\);_(\-_);">
                  <c:v>3712317.446309282</c:v>
                </c:pt>
                <c:pt idx="95" formatCode="_(#,##0_);[Red]\(#,##0\);_(\-_);">
                  <c:v>3777865.1465929965</c:v>
                </c:pt>
                <c:pt idx="96" formatCode="_(#,##0_);[Red]\(#,##0\);_(\-_);">
                  <c:v>3504993.373746099</c:v>
                </c:pt>
                <c:pt idx="97" formatCode="_(#,##0_);[Red]\(#,##0\);_(\-_);">
                  <c:v>3243955.0311065814</c:v>
                </c:pt>
                <c:pt idx="98" formatCode="_(#,##0_);[Red]\(#,##0\);_(\-_);">
                  <c:v>3766318.8052805453</c:v>
                </c:pt>
                <c:pt idx="99" formatCode="_(#,##0_);[Red]\(#,##0\);_(\-_);">
                  <c:v>3826900.1898131943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BF-4431-A2CD-7E1E5A2D309A}"/>
            </c:ext>
          </c:extLst>
        </c:ser>
        <c:ser>
          <c:idx val="3"/>
          <c:order val="3"/>
          <c:tx>
            <c:strRef>
              <c:f>'Raw Data from FORECAST.ETS'!$E$11</c:f>
              <c:strCache>
                <c:ptCount val="1"/>
                <c:pt idx="0">
                  <c:v>Upper Confidence Bound(Sales)</c:v>
                </c:pt>
              </c:strCache>
            </c:strRef>
          </c:tx>
          <c:spPr>
            <a:ln w="19050" cap="rnd">
              <a:solidFill>
                <a:srgbClr val="FFFF00"/>
              </a:solidFill>
              <a:prstDash val="dash"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'Raw Data from FORECAST.ETS'!$A$12:$A$111</c:f>
              <c:numCache>
                <c:formatCode>[$-C09]d\ mmm\ yy;@</c:formatCode>
                <c:ptCount val="100"/>
                <c:pt idx="0">
                  <c:v>41182</c:v>
                </c:pt>
                <c:pt idx="1">
                  <c:v>41213</c:v>
                </c:pt>
                <c:pt idx="2">
                  <c:v>41243</c:v>
                </c:pt>
                <c:pt idx="3">
                  <c:v>41274</c:v>
                </c:pt>
                <c:pt idx="4">
                  <c:v>41305</c:v>
                </c:pt>
                <c:pt idx="5">
                  <c:v>41333</c:v>
                </c:pt>
                <c:pt idx="6">
                  <c:v>41364</c:v>
                </c:pt>
                <c:pt idx="7">
                  <c:v>41394</c:v>
                </c:pt>
                <c:pt idx="8">
                  <c:v>41425</c:v>
                </c:pt>
                <c:pt idx="9">
                  <c:v>41455</c:v>
                </c:pt>
                <c:pt idx="10">
                  <c:v>41486</c:v>
                </c:pt>
                <c:pt idx="11">
                  <c:v>41517</c:v>
                </c:pt>
                <c:pt idx="12">
                  <c:v>41547</c:v>
                </c:pt>
                <c:pt idx="13">
                  <c:v>41578</c:v>
                </c:pt>
                <c:pt idx="14">
                  <c:v>41608</c:v>
                </c:pt>
                <c:pt idx="15">
                  <c:v>41639</c:v>
                </c:pt>
                <c:pt idx="16">
                  <c:v>41670</c:v>
                </c:pt>
                <c:pt idx="17">
                  <c:v>41698</c:v>
                </c:pt>
                <c:pt idx="18">
                  <c:v>41729</c:v>
                </c:pt>
                <c:pt idx="19">
                  <c:v>41759</c:v>
                </c:pt>
                <c:pt idx="20">
                  <c:v>41790</c:v>
                </c:pt>
                <c:pt idx="21">
                  <c:v>41820</c:v>
                </c:pt>
                <c:pt idx="22">
                  <c:v>41851</c:v>
                </c:pt>
                <c:pt idx="23">
                  <c:v>41882</c:v>
                </c:pt>
                <c:pt idx="24">
                  <c:v>41912</c:v>
                </c:pt>
                <c:pt idx="25">
                  <c:v>41943</c:v>
                </c:pt>
                <c:pt idx="26">
                  <c:v>41973</c:v>
                </c:pt>
                <c:pt idx="27">
                  <c:v>42004</c:v>
                </c:pt>
                <c:pt idx="28">
                  <c:v>42035</c:v>
                </c:pt>
                <c:pt idx="29">
                  <c:v>42063</c:v>
                </c:pt>
                <c:pt idx="30">
                  <c:v>42094</c:v>
                </c:pt>
                <c:pt idx="31">
                  <c:v>42124</c:v>
                </c:pt>
                <c:pt idx="32">
                  <c:v>42155</c:v>
                </c:pt>
                <c:pt idx="33">
                  <c:v>42185</c:v>
                </c:pt>
                <c:pt idx="34">
                  <c:v>42216</c:v>
                </c:pt>
                <c:pt idx="35">
                  <c:v>42247</c:v>
                </c:pt>
                <c:pt idx="36">
                  <c:v>42277</c:v>
                </c:pt>
                <c:pt idx="37">
                  <c:v>42308</c:v>
                </c:pt>
                <c:pt idx="38">
                  <c:v>42338</c:v>
                </c:pt>
                <c:pt idx="39">
                  <c:v>42369</c:v>
                </c:pt>
                <c:pt idx="40">
                  <c:v>42400</c:v>
                </c:pt>
                <c:pt idx="41">
                  <c:v>42429</c:v>
                </c:pt>
                <c:pt idx="42">
                  <c:v>42460</c:v>
                </c:pt>
                <c:pt idx="43">
                  <c:v>42490</c:v>
                </c:pt>
                <c:pt idx="44">
                  <c:v>42521</c:v>
                </c:pt>
                <c:pt idx="45">
                  <c:v>42551</c:v>
                </c:pt>
                <c:pt idx="46">
                  <c:v>42582</c:v>
                </c:pt>
                <c:pt idx="47">
                  <c:v>42613</c:v>
                </c:pt>
                <c:pt idx="48">
                  <c:v>42643</c:v>
                </c:pt>
                <c:pt idx="49">
                  <c:v>42674</c:v>
                </c:pt>
                <c:pt idx="50">
                  <c:v>42704</c:v>
                </c:pt>
                <c:pt idx="51">
                  <c:v>42735</c:v>
                </c:pt>
                <c:pt idx="52">
                  <c:v>42766</c:v>
                </c:pt>
                <c:pt idx="53">
                  <c:v>42794</c:v>
                </c:pt>
                <c:pt idx="54">
                  <c:v>42825</c:v>
                </c:pt>
                <c:pt idx="55">
                  <c:v>42855</c:v>
                </c:pt>
                <c:pt idx="56">
                  <c:v>42886</c:v>
                </c:pt>
                <c:pt idx="57">
                  <c:v>42916</c:v>
                </c:pt>
                <c:pt idx="58">
                  <c:v>42947</c:v>
                </c:pt>
                <c:pt idx="59">
                  <c:v>42978</c:v>
                </c:pt>
                <c:pt idx="60">
                  <c:v>43009</c:v>
                </c:pt>
                <c:pt idx="61">
                  <c:v>43039</c:v>
                </c:pt>
                <c:pt idx="62">
                  <c:v>43070</c:v>
                </c:pt>
                <c:pt idx="63">
                  <c:v>43100</c:v>
                </c:pt>
                <c:pt idx="64">
                  <c:v>43131</c:v>
                </c:pt>
                <c:pt idx="65">
                  <c:v>43162</c:v>
                </c:pt>
                <c:pt idx="66">
                  <c:v>43190</c:v>
                </c:pt>
                <c:pt idx="67">
                  <c:v>43221</c:v>
                </c:pt>
                <c:pt idx="68">
                  <c:v>43251</c:v>
                </c:pt>
                <c:pt idx="69">
                  <c:v>43282</c:v>
                </c:pt>
                <c:pt idx="70">
                  <c:v>43312</c:v>
                </c:pt>
                <c:pt idx="71">
                  <c:v>43343</c:v>
                </c:pt>
                <c:pt idx="72">
                  <c:v>43374</c:v>
                </c:pt>
                <c:pt idx="73">
                  <c:v>43404</c:v>
                </c:pt>
                <c:pt idx="74">
                  <c:v>43435</c:v>
                </c:pt>
                <c:pt idx="75">
                  <c:v>43465</c:v>
                </c:pt>
                <c:pt idx="76">
                  <c:v>43496</c:v>
                </c:pt>
                <c:pt idx="77">
                  <c:v>43527</c:v>
                </c:pt>
                <c:pt idx="78">
                  <c:v>43555</c:v>
                </c:pt>
                <c:pt idx="79">
                  <c:v>43586</c:v>
                </c:pt>
                <c:pt idx="80">
                  <c:v>43616</c:v>
                </c:pt>
                <c:pt idx="81">
                  <c:v>43647</c:v>
                </c:pt>
                <c:pt idx="82">
                  <c:v>43677</c:v>
                </c:pt>
                <c:pt idx="83">
                  <c:v>43708</c:v>
                </c:pt>
                <c:pt idx="84">
                  <c:v>43739</c:v>
                </c:pt>
                <c:pt idx="85">
                  <c:v>43769</c:v>
                </c:pt>
                <c:pt idx="86">
                  <c:v>43800</c:v>
                </c:pt>
                <c:pt idx="87">
                  <c:v>43830</c:v>
                </c:pt>
                <c:pt idx="88">
                  <c:v>43861</c:v>
                </c:pt>
                <c:pt idx="89">
                  <c:v>43892</c:v>
                </c:pt>
                <c:pt idx="90">
                  <c:v>43921</c:v>
                </c:pt>
                <c:pt idx="91">
                  <c:v>43952</c:v>
                </c:pt>
                <c:pt idx="92">
                  <c:v>43982</c:v>
                </c:pt>
                <c:pt idx="93">
                  <c:v>44013</c:v>
                </c:pt>
                <c:pt idx="94">
                  <c:v>44043</c:v>
                </c:pt>
                <c:pt idx="95">
                  <c:v>44074</c:v>
                </c:pt>
                <c:pt idx="96">
                  <c:v>44105</c:v>
                </c:pt>
                <c:pt idx="97">
                  <c:v>44135</c:v>
                </c:pt>
                <c:pt idx="98">
                  <c:v>44166</c:v>
                </c:pt>
                <c:pt idx="99">
                  <c:v>44196</c:v>
                </c:pt>
              </c:numCache>
            </c:numRef>
          </c:cat>
          <c:val>
            <c:numRef>
              <c:f>'Raw Data from FORECAST.ETS'!$E$12:$E$111</c:f>
              <c:numCache>
                <c:formatCode>General</c:formatCode>
                <c:ptCount val="100"/>
                <c:pt idx="58" formatCode="_(#,##0_);[Red]\(#,##0\);_(\-_);">
                  <c:v>3562679.8147925721</c:v>
                </c:pt>
                <c:pt idx="59" formatCode="_(#,##0_);[Red]\(#,##0\);_(\-_);">
                  <c:v>3757174.897477875</c:v>
                </c:pt>
                <c:pt idx="60" formatCode="_(#,##0_);[Red]\(#,##0\);_(\-_);">
                  <c:v>3502469.8744885311</c:v>
                </c:pt>
                <c:pt idx="61" formatCode="_(#,##0_);[Red]\(#,##0\);_(\-_);">
                  <c:v>3258317.1414706795</c:v>
                </c:pt>
                <c:pt idx="62" formatCode="_(#,##0_);[Red]\(#,##0\);_(\-_);">
                  <c:v>3796588.8970300611</c:v>
                </c:pt>
                <c:pt idx="63" formatCode="_(#,##0_);[Red]\(#,##0\);_(\-_);">
                  <c:v>3872298.8295926363</c:v>
                </c:pt>
                <c:pt idx="64" formatCode="_(#,##0_);[Red]\(#,##0\);_(\-_);">
                  <c:v>4137960.4326863657</c:v>
                </c:pt>
                <c:pt idx="65" formatCode="_(#,##0_);[Red]\(#,##0\);_(\-_);">
                  <c:v>4368793.5045472495</c:v>
                </c:pt>
                <c:pt idx="66" formatCode="_(#,##0_);[Red]\(#,##0\);_(\-_);">
                  <c:v>4561634.5280052871</c:v>
                </c:pt>
                <c:pt idx="67" formatCode="_(#,##0_);[Red]\(#,##0\);_(\-_);">
                  <c:v>4565526.1831036601</c:v>
                </c:pt>
                <c:pt idx="68" formatCode="_(#,##0_);[Red]\(#,##0\);_(\-_);">
                  <c:v>4163571.4577236837</c:v>
                </c:pt>
                <c:pt idx="69" formatCode="_(#,##0_);[Red]\(#,##0\);_(\-_);">
                  <c:v>4247736.8126599761</c:v>
                </c:pt>
                <c:pt idx="70" formatCode="_(#,##0_);[Red]\(#,##0\);_(\-_);">
                  <c:v>3959234.748787398</c:v>
                </c:pt>
                <c:pt idx="71" formatCode="_(#,##0_);[Red]\(#,##0\);_(\-_);">
                  <c:v>4037154.3544768468</c:v>
                </c:pt>
                <c:pt idx="72" formatCode="_(#,##0_);[Red]\(#,##0\);_(\-_);">
                  <c:v>3776352.4061420904</c:v>
                </c:pt>
                <c:pt idx="73" formatCode="_(#,##0_);[Red]\(#,##0\);_(\-_);">
                  <c:v>3527150.1201561191</c:v>
                </c:pt>
                <c:pt idx="74" formatCode="_(#,##0_);[Red]\(#,##0\);_(\-_);">
                  <c:v>4061133.9757537413</c:v>
                </c:pt>
                <c:pt idx="75" formatCode="_(#,##0_);[Red]\(#,##0\);_(\-_);">
                  <c:v>4133135.0611031461</c:v>
                </c:pt>
                <c:pt idx="76" formatCode="_(#,##0_);[Red]\(#,##0\);_(\-_);">
                  <c:v>4395542.6302317083</c:v>
                </c:pt>
                <c:pt idx="77" formatCode="_(#,##0_);[Red]\(#,##0\);_(\-_);">
                  <c:v>4623487.9573261645</c:v>
                </c:pt>
                <c:pt idx="78" formatCode="_(#,##0_);[Red]\(#,##0\);_(\-_);">
                  <c:v>4813742.1669011796</c:v>
                </c:pt>
                <c:pt idx="79" formatCode="_(#,##0_);[Red]\(#,##0\);_(\-_);">
                  <c:v>4815298.2992252195</c:v>
                </c:pt>
                <c:pt idx="80" formatCode="_(#,##0_);[Red]\(#,##0\);_(\-_);">
                  <c:v>4411220.7592251748</c:v>
                </c:pt>
                <c:pt idx="81" formatCode="_(#,##0_);[Red]\(#,##0\);_(\-_);">
                  <c:v>4493445.4354166258</c:v>
                </c:pt>
                <c:pt idx="82" formatCode="_(#,##0_);[Red]\(#,##0\);_(\-_);">
                  <c:v>4203160.2050208319</c:v>
                </c:pt>
                <c:pt idx="83" formatCode="_(#,##0_);[Red]\(#,##0\);_(\-_);">
                  <c:v>4279427.3735262901</c:v>
                </c:pt>
                <c:pt idx="84" formatCode="_(#,##0_);[Red]\(#,##0\);_(\-_);">
                  <c:v>4017100.9022463309</c:v>
                </c:pt>
                <c:pt idx="85" formatCode="_(#,##0_);[Red]\(#,##0\);_(\-_);">
                  <c:v>3766480.9102614014</c:v>
                </c:pt>
                <c:pt idx="86" formatCode="_(#,##0_);[Red]\(#,##0\);_(\-_);">
                  <c:v>4299142.1577246878</c:v>
                </c:pt>
                <c:pt idx="87" formatCode="_(#,##0_);[Red]\(#,##0\);_(\-_);">
                  <c:v>4369905.7601867905</c:v>
                </c:pt>
                <c:pt idx="88" formatCode="_(#,##0_);[Red]\(#,##0\);_(\-_);">
                  <c:v>4631152.4202322206</c:v>
                </c:pt>
                <c:pt idx="89" formatCode="_(#,##0_);[Red]\(#,##0\);_(\-_);">
                  <c:v>4858006.0284551149</c:v>
                </c:pt>
                <c:pt idx="90" formatCode="_(#,##0_);[Red]\(#,##0\);_(\-_);">
                  <c:v>5047231.2939921394</c:v>
                </c:pt>
                <c:pt idx="91" formatCode="_(#,##0_);[Red]\(#,##0\);_(\-_);">
                  <c:v>5047815.6509249322</c:v>
                </c:pt>
                <c:pt idx="92" formatCode="_(#,##0_);[Red]\(#,##0\);_(\-_);">
                  <c:v>4642818.5792692555</c:v>
                </c:pt>
                <c:pt idx="93" formatCode="_(#,##0_);[Red]\(#,##0\);_(\-_);">
                  <c:v>4724171.6200908646</c:v>
                </c:pt>
                <c:pt idx="94" formatCode="_(#,##0_);[Red]\(#,##0\);_(\-_);">
                  <c:v>4433058.7956761718</c:v>
                </c:pt>
                <c:pt idx="95" formatCode="_(#,##0_);[Red]\(#,##0\);_(\-_);">
                  <c:v>4508535.6392585505</c:v>
                </c:pt>
                <c:pt idx="96" formatCode="_(#,##0_);[Red]\(#,##0\);_(\-_);">
                  <c:v>4245459.8787394324</c:v>
                </c:pt>
                <c:pt idx="97" formatCode="_(#,##0_);[Red]\(#,##0\);_(\-_);">
                  <c:v>3994125.374754488</c:v>
                </c:pt>
                <c:pt idx="98" formatCode="_(#,##0_);[Red]\(#,##0\);_(\-_);">
                  <c:v>4526104.4111237181</c:v>
                </c:pt>
                <c:pt idx="99" formatCode="_(#,##0_);[Red]\(#,##0\);_(\-_);">
                  <c:v>4596215.8673273409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BF-4431-A2CD-7E1E5A2D3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39086671"/>
        <c:axId val="1026921647"/>
      </c:lineChart>
      <c:catAx>
        <c:axId val="1139086671"/>
        <c:scaling>
          <c:orientation val="minMax"/>
        </c:scaling>
        <c:delete val="0"/>
        <c:axPos val="b"/>
        <c:numFmt formatCode="mmm\ 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6921647"/>
        <c:crosses val="autoZero"/>
        <c:auto val="1"/>
        <c:lblAlgn val="ctr"/>
        <c:lblOffset val="100"/>
        <c:tickLblSkip val="4"/>
        <c:noMultiLvlLbl val="0"/>
      </c:catAx>
      <c:valAx>
        <c:axId val="1026921647"/>
        <c:scaling>
          <c:orientation val="minMax"/>
          <c:min val="20000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#,##0_);[Red]\(#,##0\);_(\-_)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9086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'Raw Data from FORECAST.ETS'!$B$11</c:f>
              <c:strCache>
                <c:ptCount val="1"/>
                <c:pt idx="0">
                  <c:v>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'Raw Data from FORECAST.ETS'!$B$12:$B$111</c:f>
              <c:numCache>
                <c:formatCode>_(#,##0_);[Red]\(#,##0\);_(\-_);</c:formatCode>
                <c:ptCount val="100"/>
                <c:pt idx="0">
                  <c:v>2644539</c:v>
                </c:pt>
                <c:pt idx="1">
                  <c:v>2359800</c:v>
                </c:pt>
                <c:pt idx="2">
                  <c:v>2925918</c:v>
                </c:pt>
                <c:pt idx="3">
                  <c:v>3024973</c:v>
                </c:pt>
                <c:pt idx="4">
                  <c:v>3177100</c:v>
                </c:pt>
                <c:pt idx="5">
                  <c:v>3419595</c:v>
                </c:pt>
                <c:pt idx="6">
                  <c:v>3649702</c:v>
                </c:pt>
                <c:pt idx="7">
                  <c:v>3650668</c:v>
                </c:pt>
                <c:pt idx="8">
                  <c:v>3191526</c:v>
                </c:pt>
                <c:pt idx="9">
                  <c:v>3249428</c:v>
                </c:pt>
                <c:pt idx="10">
                  <c:v>2971484</c:v>
                </c:pt>
                <c:pt idx="11">
                  <c:v>3074209</c:v>
                </c:pt>
                <c:pt idx="12">
                  <c:v>2785466</c:v>
                </c:pt>
                <c:pt idx="13">
                  <c:v>2515361</c:v>
                </c:pt>
                <c:pt idx="14">
                  <c:v>3105958</c:v>
                </c:pt>
                <c:pt idx="15">
                  <c:v>3139059</c:v>
                </c:pt>
                <c:pt idx="16">
                  <c:v>3380355</c:v>
                </c:pt>
                <c:pt idx="17">
                  <c:v>3612886</c:v>
                </c:pt>
                <c:pt idx="18">
                  <c:v>3765824</c:v>
                </c:pt>
                <c:pt idx="19">
                  <c:v>3771842</c:v>
                </c:pt>
                <c:pt idx="20">
                  <c:v>3356365</c:v>
                </c:pt>
                <c:pt idx="21">
                  <c:v>3490100</c:v>
                </c:pt>
                <c:pt idx="22">
                  <c:v>3163659</c:v>
                </c:pt>
                <c:pt idx="23">
                  <c:v>3167124</c:v>
                </c:pt>
                <c:pt idx="24">
                  <c:v>2883810</c:v>
                </c:pt>
                <c:pt idx="25">
                  <c:v>2610667</c:v>
                </c:pt>
                <c:pt idx="26">
                  <c:v>3129205</c:v>
                </c:pt>
                <c:pt idx="27">
                  <c:v>3200527</c:v>
                </c:pt>
                <c:pt idx="28">
                  <c:v>3547804</c:v>
                </c:pt>
                <c:pt idx="29">
                  <c:v>3766323</c:v>
                </c:pt>
                <c:pt idx="30">
                  <c:v>3935589</c:v>
                </c:pt>
                <c:pt idx="31">
                  <c:v>3917884</c:v>
                </c:pt>
                <c:pt idx="32">
                  <c:v>3564970</c:v>
                </c:pt>
                <c:pt idx="33">
                  <c:v>3602455</c:v>
                </c:pt>
                <c:pt idx="34">
                  <c:v>3326859</c:v>
                </c:pt>
                <c:pt idx="35">
                  <c:v>3441693</c:v>
                </c:pt>
                <c:pt idx="36">
                  <c:v>3211600</c:v>
                </c:pt>
                <c:pt idx="37">
                  <c:v>2998119</c:v>
                </c:pt>
                <c:pt idx="38">
                  <c:v>3472440</c:v>
                </c:pt>
                <c:pt idx="39">
                  <c:v>3563007</c:v>
                </c:pt>
                <c:pt idx="40">
                  <c:v>3820570</c:v>
                </c:pt>
                <c:pt idx="41">
                  <c:v>4107195</c:v>
                </c:pt>
                <c:pt idx="42">
                  <c:v>4284443</c:v>
                </c:pt>
                <c:pt idx="43">
                  <c:v>4356216</c:v>
                </c:pt>
                <c:pt idx="44">
                  <c:v>3819379</c:v>
                </c:pt>
                <c:pt idx="45">
                  <c:v>3844987</c:v>
                </c:pt>
                <c:pt idx="46">
                  <c:v>3478890</c:v>
                </c:pt>
                <c:pt idx="47">
                  <c:v>3443039</c:v>
                </c:pt>
                <c:pt idx="48">
                  <c:v>3204637</c:v>
                </c:pt>
                <c:pt idx="49">
                  <c:v>2966477</c:v>
                </c:pt>
                <c:pt idx="50">
                  <c:v>3593364</c:v>
                </c:pt>
                <c:pt idx="51">
                  <c:v>3604104</c:v>
                </c:pt>
                <c:pt idx="52">
                  <c:v>3933016</c:v>
                </c:pt>
                <c:pt idx="53">
                  <c:v>4146797</c:v>
                </c:pt>
                <c:pt idx="54">
                  <c:v>4176486</c:v>
                </c:pt>
                <c:pt idx="55">
                  <c:v>4347059</c:v>
                </c:pt>
                <c:pt idx="56">
                  <c:v>3781168</c:v>
                </c:pt>
                <c:pt idx="57">
                  <c:v>3858196.3569040108</c:v>
                </c:pt>
                <c:pt idx="58">
                  <c:v>3562679.8147925721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FC-4751-A64D-75A702AEA627}"/>
            </c:ext>
          </c:extLst>
        </c:ser>
        <c:ser>
          <c:idx val="1"/>
          <c:order val="1"/>
          <c:tx>
            <c:strRef>
              <c:f>'Raw Data from FORECAST.ETS'!$C$11</c:f>
              <c:strCache>
                <c:ptCount val="1"/>
                <c:pt idx="0">
                  <c:v>Forecast(Sales)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'Raw Data from FORECAST.ETS'!$A$12:$A$111</c:f>
              <c:numCache>
                <c:formatCode>[$-C09]d\ mmm\ yy;@</c:formatCode>
                <c:ptCount val="100"/>
                <c:pt idx="0">
                  <c:v>41182</c:v>
                </c:pt>
                <c:pt idx="1">
                  <c:v>41213</c:v>
                </c:pt>
                <c:pt idx="2">
                  <c:v>41243</c:v>
                </c:pt>
                <c:pt idx="3">
                  <c:v>41274</c:v>
                </c:pt>
                <c:pt idx="4">
                  <c:v>41305</c:v>
                </c:pt>
                <c:pt idx="5">
                  <c:v>41333</c:v>
                </c:pt>
                <c:pt idx="6">
                  <c:v>41364</c:v>
                </c:pt>
                <c:pt idx="7">
                  <c:v>41394</c:v>
                </c:pt>
                <c:pt idx="8">
                  <c:v>41425</c:v>
                </c:pt>
                <c:pt idx="9">
                  <c:v>41455</c:v>
                </c:pt>
                <c:pt idx="10">
                  <c:v>41486</c:v>
                </c:pt>
                <c:pt idx="11">
                  <c:v>41517</c:v>
                </c:pt>
                <c:pt idx="12">
                  <c:v>41547</c:v>
                </c:pt>
                <c:pt idx="13">
                  <c:v>41578</c:v>
                </c:pt>
                <c:pt idx="14">
                  <c:v>41608</c:v>
                </c:pt>
                <c:pt idx="15">
                  <c:v>41639</c:v>
                </c:pt>
                <c:pt idx="16">
                  <c:v>41670</c:v>
                </c:pt>
                <c:pt idx="17">
                  <c:v>41698</c:v>
                </c:pt>
                <c:pt idx="18">
                  <c:v>41729</c:v>
                </c:pt>
                <c:pt idx="19">
                  <c:v>41759</c:v>
                </c:pt>
                <c:pt idx="20">
                  <c:v>41790</c:v>
                </c:pt>
                <c:pt idx="21">
                  <c:v>41820</c:v>
                </c:pt>
                <c:pt idx="22">
                  <c:v>41851</c:v>
                </c:pt>
                <c:pt idx="23">
                  <c:v>41882</c:v>
                </c:pt>
                <c:pt idx="24">
                  <c:v>41912</c:v>
                </c:pt>
                <c:pt idx="25">
                  <c:v>41943</c:v>
                </c:pt>
                <c:pt idx="26">
                  <c:v>41973</c:v>
                </c:pt>
                <c:pt idx="27">
                  <c:v>42004</c:v>
                </c:pt>
                <c:pt idx="28">
                  <c:v>42035</c:v>
                </c:pt>
                <c:pt idx="29">
                  <c:v>42063</c:v>
                </c:pt>
                <c:pt idx="30">
                  <c:v>42094</c:v>
                </c:pt>
                <c:pt idx="31">
                  <c:v>42124</c:v>
                </c:pt>
                <c:pt idx="32">
                  <c:v>42155</c:v>
                </c:pt>
                <c:pt idx="33">
                  <c:v>42185</c:v>
                </c:pt>
                <c:pt idx="34">
                  <c:v>42216</c:v>
                </c:pt>
                <c:pt idx="35">
                  <c:v>42247</c:v>
                </c:pt>
                <c:pt idx="36">
                  <c:v>42277</c:v>
                </c:pt>
                <c:pt idx="37">
                  <c:v>42308</c:v>
                </c:pt>
                <c:pt idx="38">
                  <c:v>42338</c:v>
                </c:pt>
                <c:pt idx="39">
                  <c:v>42369</c:v>
                </c:pt>
                <c:pt idx="40">
                  <c:v>42400</c:v>
                </c:pt>
                <c:pt idx="41">
                  <c:v>42429</c:v>
                </c:pt>
                <c:pt idx="42">
                  <c:v>42460</c:v>
                </c:pt>
                <c:pt idx="43">
                  <c:v>42490</c:v>
                </c:pt>
                <c:pt idx="44">
                  <c:v>42521</c:v>
                </c:pt>
                <c:pt idx="45">
                  <c:v>42551</c:v>
                </c:pt>
                <c:pt idx="46">
                  <c:v>42582</c:v>
                </c:pt>
                <c:pt idx="47">
                  <c:v>42613</c:v>
                </c:pt>
                <c:pt idx="48">
                  <c:v>42643</c:v>
                </c:pt>
                <c:pt idx="49">
                  <c:v>42674</c:v>
                </c:pt>
                <c:pt idx="50">
                  <c:v>42704</c:v>
                </c:pt>
                <c:pt idx="51">
                  <c:v>42735</c:v>
                </c:pt>
                <c:pt idx="52">
                  <c:v>42766</c:v>
                </c:pt>
                <c:pt idx="53">
                  <c:v>42794</c:v>
                </c:pt>
                <c:pt idx="54">
                  <c:v>42825</c:v>
                </c:pt>
                <c:pt idx="55">
                  <c:v>42855</c:v>
                </c:pt>
                <c:pt idx="56">
                  <c:v>42886</c:v>
                </c:pt>
                <c:pt idx="57">
                  <c:v>42916</c:v>
                </c:pt>
                <c:pt idx="58">
                  <c:v>42947</c:v>
                </c:pt>
                <c:pt idx="59">
                  <c:v>42978</c:v>
                </c:pt>
                <c:pt idx="60">
                  <c:v>43009</c:v>
                </c:pt>
                <c:pt idx="61">
                  <c:v>43039</c:v>
                </c:pt>
                <c:pt idx="62">
                  <c:v>43070</c:v>
                </c:pt>
                <c:pt idx="63">
                  <c:v>43100</c:v>
                </c:pt>
                <c:pt idx="64">
                  <c:v>43131</c:v>
                </c:pt>
                <c:pt idx="65">
                  <c:v>43162</c:v>
                </c:pt>
                <c:pt idx="66">
                  <c:v>43190</c:v>
                </c:pt>
                <c:pt idx="67">
                  <c:v>43221</c:v>
                </c:pt>
                <c:pt idx="68">
                  <c:v>43251</c:v>
                </c:pt>
                <c:pt idx="69">
                  <c:v>43282</c:v>
                </c:pt>
                <c:pt idx="70">
                  <c:v>43312</c:v>
                </c:pt>
                <c:pt idx="71">
                  <c:v>43343</c:v>
                </c:pt>
                <c:pt idx="72">
                  <c:v>43374</c:v>
                </c:pt>
                <c:pt idx="73">
                  <c:v>43404</c:v>
                </c:pt>
                <c:pt idx="74">
                  <c:v>43435</c:v>
                </c:pt>
                <c:pt idx="75">
                  <c:v>43465</c:v>
                </c:pt>
                <c:pt idx="76">
                  <c:v>43496</c:v>
                </c:pt>
                <c:pt idx="77">
                  <c:v>43527</c:v>
                </c:pt>
                <c:pt idx="78">
                  <c:v>43555</c:v>
                </c:pt>
                <c:pt idx="79">
                  <c:v>43586</c:v>
                </c:pt>
                <c:pt idx="80">
                  <c:v>43616</c:v>
                </c:pt>
                <c:pt idx="81">
                  <c:v>43647</c:v>
                </c:pt>
                <c:pt idx="82">
                  <c:v>43677</c:v>
                </c:pt>
                <c:pt idx="83">
                  <c:v>43708</c:v>
                </c:pt>
                <c:pt idx="84">
                  <c:v>43739</c:v>
                </c:pt>
                <c:pt idx="85">
                  <c:v>43769</c:v>
                </c:pt>
                <c:pt idx="86">
                  <c:v>43800</c:v>
                </c:pt>
                <c:pt idx="87">
                  <c:v>43830</c:v>
                </c:pt>
                <c:pt idx="88">
                  <c:v>43861</c:v>
                </c:pt>
                <c:pt idx="89">
                  <c:v>43892</c:v>
                </c:pt>
                <c:pt idx="90">
                  <c:v>43921</c:v>
                </c:pt>
                <c:pt idx="91">
                  <c:v>43952</c:v>
                </c:pt>
                <c:pt idx="92">
                  <c:v>43982</c:v>
                </c:pt>
                <c:pt idx="93">
                  <c:v>44013</c:v>
                </c:pt>
                <c:pt idx="94">
                  <c:v>44043</c:v>
                </c:pt>
                <c:pt idx="95">
                  <c:v>44074</c:v>
                </c:pt>
                <c:pt idx="96">
                  <c:v>44105</c:v>
                </c:pt>
                <c:pt idx="97">
                  <c:v>44135</c:v>
                </c:pt>
                <c:pt idx="98">
                  <c:v>44166</c:v>
                </c:pt>
                <c:pt idx="99">
                  <c:v>44196</c:v>
                </c:pt>
              </c:numCache>
            </c:numRef>
          </c:cat>
          <c:val>
            <c:numRef>
              <c:f>'Raw Data from FORECAST.ETS'!$C$12:$C$111</c:f>
              <c:numCache>
                <c:formatCode>General</c:formatCode>
                <c:ptCount val="100"/>
                <c:pt idx="58" formatCode="_(#,##0_);[Red]\(#,##0\);_(\-_);">
                  <c:v>3562679.8147925721</c:v>
                </c:pt>
                <c:pt idx="59" formatCode="_(#,##0_);[Red]\(#,##0\);_(\-_);">
                  <c:v>3645607.0770074413</c:v>
                </c:pt>
                <c:pt idx="60" formatCode="_(#,##0_);[Red]\(#,##0\);_(\-_);">
                  <c:v>3377633.3103244333</c:v>
                </c:pt>
                <c:pt idx="61" formatCode="_(#,##0_);[Red]\(#,##0\);_(\-_);">
                  <c:v>3121446.8870122023</c:v>
                </c:pt>
                <c:pt idx="62" formatCode="_(#,##0_);[Red]\(#,##0\);_(\-_);">
                  <c:v>3648618.2922838</c:v>
                </c:pt>
                <c:pt idx="63" formatCode="_(#,##0_);[Red]\(#,##0\);_(\-_);">
                  <c:v>3713964.7126519354</c:v>
                </c:pt>
                <c:pt idx="64" formatCode="_(#,##0_);[Red]\(#,##0\);_(\-_);">
                  <c:v>3969863.2298377226</c:v>
                </c:pt>
                <c:pt idx="65" formatCode="_(#,##0_);[Red]\(#,##0\);_(\-_);">
                  <c:v>4191434.3891396401</c:v>
                </c:pt>
                <c:pt idx="66" formatCode="_(#,##0_);[Red]\(#,##0\);_(\-_);">
                  <c:v>4375439.8016566476</c:v>
                </c:pt>
                <c:pt idx="67" formatCode="_(#,##0_);[Red]\(#,##0\);_(\-_);">
                  <c:v>4370864.0260059843</c:v>
                </c:pt>
                <c:pt idx="68" formatCode="_(#,##0_);[Red]\(#,##0\);_(\-_);">
                  <c:v>3960763.8677016324</c:v>
                </c:pt>
                <c:pt idx="69" formatCode="_(#,##0_);[Red]\(#,##0\);_(\-_);">
                  <c:v>4037068.375278627</c:v>
                </c:pt>
                <c:pt idx="70" formatCode="_(#,##0_);[Red]\(#,##0\);_(\-_);">
                  <c:v>3740959.2437138385</c:v>
                </c:pt>
                <c:pt idx="71" formatCode="_(#,##0_);[Red]\(#,##0\);_(\-_);">
                  <c:v>3811471.5156468856</c:v>
                </c:pt>
                <c:pt idx="72" formatCode="_(#,##0_);[Red]\(#,##0\);_(\-_);">
                  <c:v>3543497.7489638776</c:v>
                </c:pt>
                <c:pt idx="73" formatCode="_(#,##0_);[Red]\(#,##0\);_(\-_);">
                  <c:v>3287311.3256516466</c:v>
                </c:pt>
                <c:pt idx="74" formatCode="_(#,##0_);[Red]\(#,##0\);_(\-_);">
                  <c:v>3814482.7309232438</c:v>
                </c:pt>
                <c:pt idx="75" formatCode="_(#,##0_);[Red]\(#,##0\);_(\-_);">
                  <c:v>3879829.1512913792</c:v>
                </c:pt>
                <c:pt idx="76" formatCode="_(#,##0_);[Red]\(#,##0\);_(\-_);">
                  <c:v>4135727.6684771669</c:v>
                </c:pt>
                <c:pt idx="77" formatCode="_(#,##0_);[Red]\(#,##0\);_(\-_);">
                  <c:v>4357298.8277790844</c:v>
                </c:pt>
                <c:pt idx="78" formatCode="_(#,##0_);[Red]\(#,##0\);_(\-_);">
                  <c:v>4541304.2402960919</c:v>
                </c:pt>
                <c:pt idx="79" formatCode="_(#,##0_);[Red]\(#,##0\);_(\-_);">
                  <c:v>4536728.4646454286</c:v>
                </c:pt>
                <c:pt idx="80" formatCode="_(#,##0_);[Red]\(#,##0\);_(\-_);">
                  <c:v>4126628.3063410767</c:v>
                </c:pt>
                <c:pt idx="81" formatCode="_(#,##0_);[Red]\(#,##0\);_(\-_);">
                  <c:v>4202932.8139180709</c:v>
                </c:pt>
                <c:pt idx="82" formatCode="_(#,##0_);[Red]\(#,##0\);_(\-_);">
                  <c:v>3906823.6823532823</c:v>
                </c:pt>
                <c:pt idx="83" formatCode="_(#,##0_);[Red]\(#,##0\);_(\-_);">
                  <c:v>3977335.9542863299</c:v>
                </c:pt>
                <c:pt idx="84" formatCode="_(#,##0_);[Red]\(#,##0\);_(\-_);">
                  <c:v>3709362.1876033219</c:v>
                </c:pt>
                <c:pt idx="85" formatCode="_(#,##0_);[Red]\(#,##0\);_(\-_);">
                  <c:v>3453175.7642910909</c:v>
                </c:pt>
                <c:pt idx="86" formatCode="_(#,##0_);[Red]\(#,##0\);_(\-_);">
                  <c:v>3980347.1695626881</c:v>
                </c:pt>
                <c:pt idx="87" formatCode="_(#,##0_);[Red]\(#,##0\);_(\-_);">
                  <c:v>4045693.5899308235</c:v>
                </c:pt>
                <c:pt idx="88" formatCode="_(#,##0_);[Red]\(#,##0\);_(\-_);">
                  <c:v>4301592.1071166107</c:v>
                </c:pt>
                <c:pt idx="89" formatCode="_(#,##0_);[Red]\(#,##0\);_(\-_);">
                  <c:v>4523163.2664185287</c:v>
                </c:pt>
                <c:pt idx="90" formatCode="_(#,##0_);[Red]\(#,##0\);_(\-_);">
                  <c:v>4707168.6789355362</c:v>
                </c:pt>
                <c:pt idx="91" formatCode="_(#,##0_);[Red]\(#,##0\);_(\-_);">
                  <c:v>4702592.9032848729</c:v>
                </c:pt>
                <c:pt idx="92" formatCode="_(#,##0_);[Red]\(#,##0\);_(\-_);">
                  <c:v>4292492.7449805215</c:v>
                </c:pt>
                <c:pt idx="93" formatCode="_(#,##0_);[Red]\(#,##0\);_(\-_);">
                  <c:v>4368797.2525575152</c:v>
                </c:pt>
                <c:pt idx="94" formatCode="_(#,##0_);[Red]\(#,##0\);_(\-_);">
                  <c:v>4072688.1209927266</c:v>
                </c:pt>
                <c:pt idx="95" formatCode="_(#,##0_);[Red]\(#,##0\);_(\-_);">
                  <c:v>4143200.3929257737</c:v>
                </c:pt>
                <c:pt idx="96" formatCode="_(#,##0_);[Red]\(#,##0\);_(\-_);">
                  <c:v>3875226.6262427657</c:v>
                </c:pt>
                <c:pt idx="97" formatCode="_(#,##0_);[Red]\(#,##0\);_(\-_);">
                  <c:v>3619040.2029305347</c:v>
                </c:pt>
                <c:pt idx="98" formatCode="_(#,##0_);[Red]\(#,##0\);_(\-_);">
                  <c:v>4146211.6082021319</c:v>
                </c:pt>
                <c:pt idx="99" formatCode="_(#,##0_);[Red]\(#,##0\);_(\-_);">
                  <c:v>4211558.0285702674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FC-4751-A64D-75A702AEA627}"/>
            </c:ext>
          </c:extLst>
        </c:ser>
        <c:ser>
          <c:idx val="2"/>
          <c:order val="2"/>
          <c:tx>
            <c:strRef>
              <c:f>'Raw Data from FORECAST.ETS'!$D$11</c:f>
              <c:strCache>
                <c:ptCount val="1"/>
                <c:pt idx="0">
                  <c:v>Lower Confidence Bound(Sales)</c:v>
                </c:pt>
              </c:strCache>
            </c:strRef>
          </c:tx>
          <c:spPr>
            <a:ln w="12700" cap="rnd">
              <a:solidFill>
                <a:srgbClr val="C0504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'Raw Data from FORECAST.ETS'!$A$12:$A$111</c:f>
              <c:numCache>
                <c:formatCode>[$-C09]d\ mmm\ yy;@</c:formatCode>
                <c:ptCount val="100"/>
                <c:pt idx="0">
                  <c:v>41182</c:v>
                </c:pt>
                <c:pt idx="1">
                  <c:v>41213</c:v>
                </c:pt>
                <c:pt idx="2">
                  <c:v>41243</c:v>
                </c:pt>
                <c:pt idx="3">
                  <c:v>41274</c:v>
                </c:pt>
                <c:pt idx="4">
                  <c:v>41305</c:v>
                </c:pt>
                <c:pt idx="5">
                  <c:v>41333</c:v>
                </c:pt>
                <c:pt idx="6">
                  <c:v>41364</c:v>
                </c:pt>
                <c:pt idx="7">
                  <c:v>41394</c:v>
                </c:pt>
                <c:pt idx="8">
                  <c:v>41425</c:v>
                </c:pt>
                <c:pt idx="9">
                  <c:v>41455</c:v>
                </c:pt>
                <c:pt idx="10">
                  <c:v>41486</c:v>
                </c:pt>
                <c:pt idx="11">
                  <c:v>41517</c:v>
                </c:pt>
                <c:pt idx="12">
                  <c:v>41547</c:v>
                </c:pt>
                <c:pt idx="13">
                  <c:v>41578</c:v>
                </c:pt>
                <c:pt idx="14">
                  <c:v>41608</c:v>
                </c:pt>
                <c:pt idx="15">
                  <c:v>41639</c:v>
                </c:pt>
                <c:pt idx="16">
                  <c:v>41670</c:v>
                </c:pt>
                <c:pt idx="17">
                  <c:v>41698</c:v>
                </c:pt>
                <c:pt idx="18">
                  <c:v>41729</c:v>
                </c:pt>
                <c:pt idx="19">
                  <c:v>41759</c:v>
                </c:pt>
                <c:pt idx="20">
                  <c:v>41790</c:v>
                </c:pt>
                <c:pt idx="21">
                  <c:v>41820</c:v>
                </c:pt>
                <c:pt idx="22">
                  <c:v>41851</c:v>
                </c:pt>
                <c:pt idx="23">
                  <c:v>41882</c:v>
                </c:pt>
                <c:pt idx="24">
                  <c:v>41912</c:v>
                </c:pt>
                <c:pt idx="25">
                  <c:v>41943</c:v>
                </c:pt>
                <c:pt idx="26">
                  <c:v>41973</c:v>
                </c:pt>
                <c:pt idx="27">
                  <c:v>42004</c:v>
                </c:pt>
                <c:pt idx="28">
                  <c:v>42035</c:v>
                </c:pt>
                <c:pt idx="29">
                  <c:v>42063</c:v>
                </c:pt>
                <c:pt idx="30">
                  <c:v>42094</c:v>
                </c:pt>
                <c:pt idx="31">
                  <c:v>42124</c:v>
                </c:pt>
                <c:pt idx="32">
                  <c:v>42155</c:v>
                </c:pt>
                <c:pt idx="33">
                  <c:v>42185</c:v>
                </c:pt>
                <c:pt idx="34">
                  <c:v>42216</c:v>
                </c:pt>
                <c:pt idx="35">
                  <c:v>42247</c:v>
                </c:pt>
                <c:pt idx="36">
                  <c:v>42277</c:v>
                </c:pt>
                <c:pt idx="37">
                  <c:v>42308</c:v>
                </c:pt>
                <c:pt idx="38">
                  <c:v>42338</c:v>
                </c:pt>
                <c:pt idx="39">
                  <c:v>42369</c:v>
                </c:pt>
                <c:pt idx="40">
                  <c:v>42400</c:v>
                </c:pt>
                <c:pt idx="41">
                  <c:v>42429</c:v>
                </c:pt>
                <c:pt idx="42">
                  <c:v>42460</c:v>
                </c:pt>
                <c:pt idx="43">
                  <c:v>42490</c:v>
                </c:pt>
                <c:pt idx="44">
                  <c:v>42521</c:v>
                </c:pt>
                <c:pt idx="45">
                  <c:v>42551</c:v>
                </c:pt>
                <c:pt idx="46">
                  <c:v>42582</c:v>
                </c:pt>
                <c:pt idx="47">
                  <c:v>42613</c:v>
                </c:pt>
                <c:pt idx="48">
                  <c:v>42643</c:v>
                </c:pt>
                <c:pt idx="49">
                  <c:v>42674</c:v>
                </c:pt>
                <c:pt idx="50">
                  <c:v>42704</c:v>
                </c:pt>
                <c:pt idx="51">
                  <c:v>42735</c:v>
                </c:pt>
                <c:pt idx="52">
                  <c:v>42766</c:v>
                </c:pt>
                <c:pt idx="53">
                  <c:v>42794</c:v>
                </c:pt>
                <c:pt idx="54">
                  <c:v>42825</c:v>
                </c:pt>
                <c:pt idx="55">
                  <c:v>42855</c:v>
                </c:pt>
                <c:pt idx="56">
                  <c:v>42886</c:v>
                </c:pt>
                <c:pt idx="57">
                  <c:v>42916</c:v>
                </c:pt>
                <c:pt idx="58">
                  <c:v>42947</c:v>
                </c:pt>
                <c:pt idx="59">
                  <c:v>42978</c:v>
                </c:pt>
                <c:pt idx="60">
                  <c:v>43009</c:v>
                </c:pt>
                <c:pt idx="61">
                  <c:v>43039</c:v>
                </c:pt>
                <c:pt idx="62">
                  <c:v>43070</c:v>
                </c:pt>
                <c:pt idx="63">
                  <c:v>43100</c:v>
                </c:pt>
                <c:pt idx="64">
                  <c:v>43131</c:v>
                </c:pt>
                <c:pt idx="65">
                  <c:v>43162</c:v>
                </c:pt>
                <c:pt idx="66">
                  <c:v>43190</c:v>
                </c:pt>
                <c:pt idx="67">
                  <c:v>43221</c:v>
                </c:pt>
                <c:pt idx="68">
                  <c:v>43251</c:v>
                </c:pt>
                <c:pt idx="69">
                  <c:v>43282</c:v>
                </c:pt>
                <c:pt idx="70">
                  <c:v>43312</c:v>
                </c:pt>
                <c:pt idx="71">
                  <c:v>43343</c:v>
                </c:pt>
                <c:pt idx="72">
                  <c:v>43374</c:v>
                </c:pt>
                <c:pt idx="73">
                  <c:v>43404</c:v>
                </c:pt>
                <c:pt idx="74">
                  <c:v>43435</c:v>
                </c:pt>
                <c:pt idx="75">
                  <c:v>43465</c:v>
                </c:pt>
                <c:pt idx="76">
                  <c:v>43496</c:v>
                </c:pt>
                <c:pt idx="77">
                  <c:v>43527</c:v>
                </c:pt>
                <c:pt idx="78">
                  <c:v>43555</c:v>
                </c:pt>
                <c:pt idx="79">
                  <c:v>43586</c:v>
                </c:pt>
                <c:pt idx="80">
                  <c:v>43616</c:v>
                </c:pt>
                <c:pt idx="81">
                  <c:v>43647</c:v>
                </c:pt>
                <c:pt idx="82">
                  <c:v>43677</c:v>
                </c:pt>
                <c:pt idx="83">
                  <c:v>43708</c:v>
                </c:pt>
                <c:pt idx="84">
                  <c:v>43739</c:v>
                </c:pt>
                <c:pt idx="85">
                  <c:v>43769</c:v>
                </c:pt>
                <c:pt idx="86">
                  <c:v>43800</c:v>
                </c:pt>
                <c:pt idx="87">
                  <c:v>43830</c:v>
                </c:pt>
                <c:pt idx="88">
                  <c:v>43861</c:v>
                </c:pt>
                <c:pt idx="89">
                  <c:v>43892</c:v>
                </c:pt>
                <c:pt idx="90">
                  <c:v>43921</c:v>
                </c:pt>
                <c:pt idx="91">
                  <c:v>43952</c:v>
                </c:pt>
                <c:pt idx="92">
                  <c:v>43982</c:v>
                </c:pt>
                <c:pt idx="93">
                  <c:v>44013</c:v>
                </c:pt>
                <c:pt idx="94">
                  <c:v>44043</c:v>
                </c:pt>
                <c:pt idx="95">
                  <c:v>44074</c:v>
                </c:pt>
                <c:pt idx="96">
                  <c:v>44105</c:v>
                </c:pt>
                <c:pt idx="97">
                  <c:v>44135</c:v>
                </c:pt>
                <c:pt idx="98">
                  <c:v>44166</c:v>
                </c:pt>
                <c:pt idx="99">
                  <c:v>44196</c:v>
                </c:pt>
              </c:numCache>
            </c:numRef>
          </c:cat>
          <c:val>
            <c:numRef>
              <c:f>'Raw Data from FORECAST.ETS'!$D$12:$D$111</c:f>
              <c:numCache>
                <c:formatCode>General</c:formatCode>
                <c:ptCount val="100"/>
                <c:pt idx="58" formatCode="_(#,##0_);[Red]\(#,##0\);_(\-_);">
                  <c:v>3562679.8147925721</c:v>
                </c:pt>
                <c:pt idx="59" formatCode="_(#,##0_);[Red]\(#,##0\);_(\-_);">
                  <c:v>3534039.2565370076</c:v>
                </c:pt>
                <c:pt idx="60" formatCode="_(#,##0_);[Red]\(#,##0\);_(\-_);">
                  <c:v>3252796.7461603354</c:v>
                </c:pt>
                <c:pt idx="61" formatCode="_(#,##0_);[Red]\(#,##0\);_(\-_);">
                  <c:v>2984576.632553725</c:v>
                </c:pt>
                <c:pt idx="62" formatCode="_(#,##0_);[Red]\(#,##0\);_(\-_);">
                  <c:v>3500647.6875375388</c:v>
                </c:pt>
                <c:pt idx="63" formatCode="_(#,##0_);[Red]\(#,##0\);_(\-_);">
                  <c:v>3555630.5957112345</c:v>
                </c:pt>
                <c:pt idx="64" formatCode="_(#,##0_);[Red]\(#,##0\);_(\-_);">
                  <c:v>3801766.0269890795</c:v>
                </c:pt>
                <c:pt idx="65" formatCode="_(#,##0_);[Red]\(#,##0\);_(\-_);">
                  <c:v>4014075.2737320303</c:v>
                </c:pt>
                <c:pt idx="66" formatCode="_(#,##0_);[Red]\(#,##0\);_(\-_);">
                  <c:v>4189245.0753080077</c:v>
                </c:pt>
                <c:pt idx="67" formatCode="_(#,##0_);[Red]\(#,##0\);_(\-_);">
                  <c:v>4176201.8689083089</c:v>
                </c:pt>
                <c:pt idx="68" formatCode="_(#,##0_);[Red]\(#,##0\);_(\-_);">
                  <c:v>3757956.2776795812</c:v>
                </c:pt>
                <c:pt idx="69" formatCode="_(#,##0_);[Red]\(#,##0\);_(\-_);">
                  <c:v>3826399.9378972785</c:v>
                </c:pt>
                <c:pt idx="70" formatCode="_(#,##0_);[Red]\(#,##0\);_(\-_);">
                  <c:v>3522683.738640279</c:v>
                </c:pt>
                <c:pt idx="71" formatCode="_(#,##0_);[Red]\(#,##0\);_(\-_);">
                  <c:v>3585788.6768169245</c:v>
                </c:pt>
                <c:pt idx="72" formatCode="_(#,##0_);[Red]\(#,##0\);_(\-_);">
                  <c:v>3310643.0917856647</c:v>
                </c:pt>
                <c:pt idx="73" formatCode="_(#,##0_);[Red]\(#,##0\);_(\-_);">
                  <c:v>3047472.5311471741</c:v>
                </c:pt>
                <c:pt idx="74" formatCode="_(#,##0_);[Red]\(#,##0\);_(\-_);">
                  <c:v>3567831.4860927463</c:v>
                </c:pt>
                <c:pt idx="75" formatCode="_(#,##0_);[Red]\(#,##0\);_(\-_);">
                  <c:v>3626523.2414796124</c:v>
                </c:pt>
                <c:pt idx="76" formatCode="_(#,##0_);[Red]\(#,##0\);_(\-_);">
                  <c:v>3875912.7067226251</c:v>
                </c:pt>
                <c:pt idx="77" formatCode="_(#,##0_);[Red]\(#,##0\);_(\-_);">
                  <c:v>4091109.698232004</c:v>
                </c:pt>
                <c:pt idx="78" formatCode="_(#,##0_);[Red]\(#,##0\);_(\-_);">
                  <c:v>4268866.3136910042</c:v>
                </c:pt>
                <c:pt idx="79" formatCode="_(#,##0_);[Red]\(#,##0\);_(\-_);">
                  <c:v>4258158.6300656376</c:v>
                </c:pt>
                <c:pt idx="80" formatCode="_(#,##0_);[Red]\(#,##0\);_(\-_);">
                  <c:v>3842035.8534569787</c:v>
                </c:pt>
                <c:pt idx="81" formatCode="_(#,##0_);[Red]\(#,##0\);_(\-_);">
                  <c:v>3912420.1924195155</c:v>
                </c:pt>
                <c:pt idx="82" formatCode="_(#,##0_);[Red]\(#,##0\);_(\-_);">
                  <c:v>3610487.1596857323</c:v>
                </c:pt>
                <c:pt idx="83" formatCode="_(#,##0_);[Red]\(#,##0\);_(\-_);">
                  <c:v>3675244.5350463698</c:v>
                </c:pt>
                <c:pt idx="84" formatCode="_(#,##0_);[Red]\(#,##0\);_(\-_);">
                  <c:v>3401623.4729603129</c:v>
                </c:pt>
                <c:pt idx="85" formatCode="_(#,##0_);[Red]\(#,##0\);_(\-_);">
                  <c:v>3139870.6183207803</c:v>
                </c:pt>
                <c:pt idx="86" formatCode="_(#,##0_);[Red]\(#,##0\);_(\-_);">
                  <c:v>3661552.1814006884</c:v>
                </c:pt>
                <c:pt idx="87" formatCode="_(#,##0_);[Red]\(#,##0\);_(\-_);">
                  <c:v>3721481.4196748566</c:v>
                </c:pt>
                <c:pt idx="88" formatCode="_(#,##0_);[Red]\(#,##0\);_(\-_);">
                  <c:v>3972031.7940010009</c:v>
                </c:pt>
                <c:pt idx="89" formatCode="_(#,##0_);[Red]\(#,##0\);_(\-_);">
                  <c:v>4188320.5043819421</c:v>
                </c:pt>
                <c:pt idx="90" formatCode="_(#,##0_);[Red]\(#,##0\);_(\-_);">
                  <c:v>4367106.063878933</c:v>
                </c:pt>
                <c:pt idx="91" formatCode="_(#,##0_);[Red]\(#,##0\);_(\-_);">
                  <c:v>4357370.1556448136</c:v>
                </c:pt>
                <c:pt idx="92" formatCode="_(#,##0_);[Red]\(#,##0\);_(\-_);">
                  <c:v>3942166.9106917875</c:v>
                </c:pt>
                <c:pt idx="93" formatCode="_(#,##0_);[Red]\(#,##0\);_(\-_);">
                  <c:v>4013422.8850241657</c:v>
                </c:pt>
                <c:pt idx="94" formatCode="_(#,##0_);[Red]\(#,##0\);_(\-_);">
                  <c:v>3712317.446309282</c:v>
                </c:pt>
                <c:pt idx="95" formatCode="_(#,##0_);[Red]\(#,##0\);_(\-_);">
                  <c:v>3777865.1465929965</c:v>
                </c:pt>
                <c:pt idx="96" formatCode="_(#,##0_);[Red]\(#,##0\);_(\-_);">
                  <c:v>3504993.373746099</c:v>
                </c:pt>
                <c:pt idx="97" formatCode="_(#,##0_);[Red]\(#,##0\);_(\-_);">
                  <c:v>3243955.0311065814</c:v>
                </c:pt>
                <c:pt idx="98" formatCode="_(#,##0_);[Red]\(#,##0\);_(\-_);">
                  <c:v>3766318.8052805453</c:v>
                </c:pt>
                <c:pt idx="99" formatCode="_(#,##0_);[Red]\(#,##0\);_(\-_);">
                  <c:v>3826900.1898131943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FC-4751-A64D-75A702AEA627}"/>
            </c:ext>
          </c:extLst>
        </c:ser>
        <c:ser>
          <c:idx val="3"/>
          <c:order val="3"/>
          <c:tx>
            <c:strRef>
              <c:f>'Raw Data from FORECAST.ETS'!$E$11</c:f>
              <c:strCache>
                <c:ptCount val="1"/>
                <c:pt idx="0">
                  <c:v>Upper Confidence Bound(Sales)</c:v>
                </c:pt>
              </c:strCache>
            </c:strRef>
          </c:tx>
          <c:spPr>
            <a:ln w="12700" cap="rnd">
              <a:solidFill>
                <a:srgbClr val="C0504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'Raw Data from FORECAST.ETS'!$A$12:$A$111</c:f>
              <c:numCache>
                <c:formatCode>[$-C09]d\ mmm\ yy;@</c:formatCode>
                <c:ptCount val="100"/>
                <c:pt idx="0">
                  <c:v>41182</c:v>
                </c:pt>
                <c:pt idx="1">
                  <c:v>41213</c:v>
                </c:pt>
                <c:pt idx="2">
                  <c:v>41243</c:v>
                </c:pt>
                <c:pt idx="3">
                  <c:v>41274</c:v>
                </c:pt>
                <c:pt idx="4">
                  <c:v>41305</c:v>
                </c:pt>
                <c:pt idx="5">
                  <c:v>41333</c:v>
                </c:pt>
                <c:pt idx="6">
                  <c:v>41364</c:v>
                </c:pt>
                <c:pt idx="7">
                  <c:v>41394</c:v>
                </c:pt>
                <c:pt idx="8">
                  <c:v>41425</c:v>
                </c:pt>
                <c:pt idx="9">
                  <c:v>41455</c:v>
                </c:pt>
                <c:pt idx="10">
                  <c:v>41486</c:v>
                </c:pt>
                <c:pt idx="11">
                  <c:v>41517</c:v>
                </c:pt>
                <c:pt idx="12">
                  <c:v>41547</c:v>
                </c:pt>
                <c:pt idx="13">
                  <c:v>41578</c:v>
                </c:pt>
                <c:pt idx="14">
                  <c:v>41608</c:v>
                </c:pt>
                <c:pt idx="15">
                  <c:v>41639</c:v>
                </c:pt>
                <c:pt idx="16">
                  <c:v>41670</c:v>
                </c:pt>
                <c:pt idx="17">
                  <c:v>41698</c:v>
                </c:pt>
                <c:pt idx="18">
                  <c:v>41729</c:v>
                </c:pt>
                <c:pt idx="19">
                  <c:v>41759</c:v>
                </c:pt>
                <c:pt idx="20">
                  <c:v>41790</c:v>
                </c:pt>
                <c:pt idx="21">
                  <c:v>41820</c:v>
                </c:pt>
                <c:pt idx="22">
                  <c:v>41851</c:v>
                </c:pt>
                <c:pt idx="23">
                  <c:v>41882</c:v>
                </c:pt>
                <c:pt idx="24">
                  <c:v>41912</c:v>
                </c:pt>
                <c:pt idx="25">
                  <c:v>41943</c:v>
                </c:pt>
                <c:pt idx="26">
                  <c:v>41973</c:v>
                </c:pt>
                <c:pt idx="27">
                  <c:v>42004</c:v>
                </c:pt>
                <c:pt idx="28">
                  <c:v>42035</c:v>
                </c:pt>
                <c:pt idx="29">
                  <c:v>42063</c:v>
                </c:pt>
                <c:pt idx="30">
                  <c:v>42094</c:v>
                </c:pt>
                <c:pt idx="31">
                  <c:v>42124</c:v>
                </c:pt>
                <c:pt idx="32">
                  <c:v>42155</c:v>
                </c:pt>
                <c:pt idx="33">
                  <c:v>42185</c:v>
                </c:pt>
                <c:pt idx="34">
                  <c:v>42216</c:v>
                </c:pt>
                <c:pt idx="35">
                  <c:v>42247</c:v>
                </c:pt>
                <c:pt idx="36">
                  <c:v>42277</c:v>
                </c:pt>
                <c:pt idx="37">
                  <c:v>42308</c:v>
                </c:pt>
                <c:pt idx="38">
                  <c:v>42338</c:v>
                </c:pt>
                <c:pt idx="39">
                  <c:v>42369</c:v>
                </c:pt>
                <c:pt idx="40">
                  <c:v>42400</c:v>
                </c:pt>
                <c:pt idx="41">
                  <c:v>42429</c:v>
                </c:pt>
                <c:pt idx="42">
                  <c:v>42460</c:v>
                </c:pt>
                <c:pt idx="43">
                  <c:v>42490</c:v>
                </c:pt>
                <c:pt idx="44">
                  <c:v>42521</c:v>
                </c:pt>
                <c:pt idx="45">
                  <c:v>42551</c:v>
                </c:pt>
                <c:pt idx="46">
                  <c:v>42582</c:v>
                </c:pt>
                <c:pt idx="47">
                  <c:v>42613</c:v>
                </c:pt>
                <c:pt idx="48">
                  <c:v>42643</c:v>
                </c:pt>
                <c:pt idx="49">
                  <c:v>42674</c:v>
                </c:pt>
                <c:pt idx="50">
                  <c:v>42704</c:v>
                </c:pt>
                <c:pt idx="51">
                  <c:v>42735</c:v>
                </c:pt>
                <c:pt idx="52">
                  <c:v>42766</c:v>
                </c:pt>
                <c:pt idx="53">
                  <c:v>42794</c:v>
                </c:pt>
                <c:pt idx="54">
                  <c:v>42825</c:v>
                </c:pt>
                <c:pt idx="55">
                  <c:v>42855</c:v>
                </c:pt>
                <c:pt idx="56">
                  <c:v>42886</c:v>
                </c:pt>
                <c:pt idx="57">
                  <c:v>42916</c:v>
                </c:pt>
                <c:pt idx="58">
                  <c:v>42947</c:v>
                </c:pt>
                <c:pt idx="59">
                  <c:v>42978</c:v>
                </c:pt>
                <c:pt idx="60">
                  <c:v>43009</c:v>
                </c:pt>
                <c:pt idx="61">
                  <c:v>43039</c:v>
                </c:pt>
                <c:pt idx="62">
                  <c:v>43070</c:v>
                </c:pt>
                <c:pt idx="63">
                  <c:v>43100</c:v>
                </c:pt>
                <c:pt idx="64">
                  <c:v>43131</c:v>
                </c:pt>
                <c:pt idx="65">
                  <c:v>43162</c:v>
                </c:pt>
                <c:pt idx="66">
                  <c:v>43190</c:v>
                </c:pt>
                <c:pt idx="67">
                  <c:v>43221</c:v>
                </c:pt>
                <c:pt idx="68">
                  <c:v>43251</c:v>
                </c:pt>
                <c:pt idx="69">
                  <c:v>43282</c:v>
                </c:pt>
                <c:pt idx="70">
                  <c:v>43312</c:v>
                </c:pt>
                <c:pt idx="71">
                  <c:v>43343</c:v>
                </c:pt>
                <c:pt idx="72">
                  <c:v>43374</c:v>
                </c:pt>
                <c:pt idx="73">
                  <c:v>43404</c:v>
                </c:pt>
                <c:pt idx="74">
                  <c:v>43435</c:v>
                </c:pt>
                <c:pt idx="75">
                  <c:v>43465</c:v>
                </c:pt>
                <c:pt idx="76">
                  <c:v>43496</c:v>
                </c:pt>
                <c:pt idx="77">
                  <c:v>43527</c:v>
                </c:pt>
                <c:pt idx="78">
                  <c:v>43555</c:v>
                </c:pt>
                <c:pt idx="79">
                  <c:v>43586</c:v>
                </c:pt>
                <c:pt idx="80">
                  <c:v>43616</c:v>
                </c:pt>
                <c:pt idx="81">
                  <c:v>43647</c:v>
                </c:pt>
                <c:pt idx="82">
                  <c:v>43677</c:v>
                </c:pt>
                <c:pt idx="83">
                  <c:v>43708</c:v>
                </c:pt>
                <c:pt idx="84">
                  <c:v>43739</c:v>
                </c:pt>
                <c:pt idx="85">
                  <c:v>43769</c:v>
                </c:pt>
                <c:pt idx="86">
                  <c:v>43800</c:v>
                </c:pt>
                <c:pt idx="87">
                  <c:v>43830</c:v>
                </c:pt>
                <c:pt idx="88">
                  <c:v>43861</c:v>
                </c:pt>
                <c:pt idx="89">
                  <c:v>43892</c:v>
                </c:pt>
                <c:pt idx="90">
                  <c:v>43921</c:v>
                </c:pt>
                <c:pt idx="91">
                  <c:v>43952</c:v>
                </c:pt>
                <c:pt idx="92">
                  <c:v>43982</c:v>
                </c:pt>
                <c:pt idx="93">
                  <c:v>44013</c:v>
                </c:pt>
                <c:pt idx="94">
                  <c:v>44043</c:v>
                </c:pt>
                <c:pt idx="95">
                  <c:v>44074</c:v>
                </c:pt>
                <c:pt idx="96">
                  <c:v>44105</c:v>
                </c:pt>
                <c:pt idx="97">
                  <c:v>44135</c:v>
                </c:pt>
                <c:pt idx="98">
                  <c:v>44166</c:v>
                </c:pt>
                <c:pt idx="99">
                  <c:v>44196</c:v>
                </c:pt>
              </c:numCache>
            </c:numRef>
          </c:cat>
          <c:val>
            <c:numRef>
              <c:f>'Raw Data from FORECAST.ETS'!$E$12:$E$111</c:f>
              <c:numCache>
                <c:formatCode>General</c:formatCode>
                <c:ptCount val="100"/>
                <c:pt idx="58" formatCode="_(#,##0_);[Red]\(#,##0\);_(\-_);">
                  <c:v>3562679.8147925721</c:v>
                </c:pt>
                <c:pt idx="59" formatCode="_(#,##0_);[Red]\(#,##0\);_(\-_);">
                  <c:v>3757174.897477875</c:v>
                </c:pt>
                <c:pt idx="60" formatCode="_(#,##0_);[Red]\(#,##0\);_(\-_);">
                  <c:v>3502469.8744885311</c:v>
                </c:pt>
                <c:pt idx="61" formatCode="_(#,##0_);[Red]\(#,##0\);_(\-_);">
                  <c:v>3258317.1414706795</c:v>
                </c:pt>
                <c:pt idx="62" formatCode="_(#,##0_);[Red]\(#,##0\);_(\-_);">
                  <c:v>3796588.8970300611</c:v>
                </c:pt>
                <c:pt idx="63" formatCode="_(#,##0_);[Red]\(#,##0\);_(\-_);">
                  <c:v>3872298.8295926363</c:v>
                </c:pt>
                <c:pt idx="64" formatCode="_(#,##0_);[Red]\(#,##0\);_(\-_);">
                  <c:v>4137960.4326863657</c:v>
                </c:pt>
                <c:pt idx="65" formatCode="_(#,##0_);[Red]\(#,##0\);_(\-_);">
                  <c:v>4368793.5045472495</c:v>
                </c:pt>
                <c:pt idx="66" formatCode="_(#,##0_);[Red]\(#,##0\);_(\-_);">
                  <c:v>4561634.5280052871</c:v>
                </c:pt>
                <c:pt idx="67" formatCode="_(#,##0_);[Red]\(#,##0\);_(\-_);">
                  <c:v>4565526.1831036601</c:v>
                </c:pt>
                <c:pt idx="68" formatCode="_(#,##0_);[Red]\(#,##0\);_(\-_);">
                  <c:v>4163571.4577236837</c:v>
                </c:pt>
                <c:pt idx="69" formatCode="_(#,##0_);[Red]\(#,##0\);_(\-_);">
                  <c:v>4247736.8126599761</c:v>
                </c:pt>
                <c:pt idx="70" formatCode="_(#,##0_);[Red]\(#,##0\);_(\-_);">
                  <c:v>3959234.748787398</c:v>
                </c:pt>
                <c:pt idx="71" formatCode="_(#,##0_);[Red]\(#,##0\);_(\-_);">
                  <c:v>4037154.3544768468</c:v>
                </c:pt>
                <c:pt idx="72" formatCode="_(#,##0_);[Red]\(#,##0\);_(\-_);">
                  <c:v>3776352.4061420904</c:v>
                </c:pt>
                <c:pt idx="73" formatCode="_(#,##0_);[Red]\(#,##0\);_(\-_);">
                  <c:v>3527150.1201561191</c:v>
                </c:pt>
                <c:pt idx="74" formatCode="_(#,##0_);[Red]\(#,##0\);_(\-_);">
                  <c:v>4061133.9757537413</c:v>
                </c:pt>
                <c:pt idx="75" formatCode="_(#,##0_);[Red]\(#,##0\);_(\-_);">
                  <c:v>4133135.0611031461</c:v>
                </c:pt>
                <c:pt idx="76" formatCode="_(#,##0_);[Red]\(#,##0\);_(\-_);">
                  <c:v>4395542.6302317083</c:v>
                </c:pt>
                <c:pt idx="77" formatCode="_(#,##0_);[Red]\(#,##0\);_(\-_);">
                  <c:v>4623487.9573261645</c:v>
                </c:pt>
                <c:pt idx="78" formatCode="_(#,##0_);[Red]\(#,##0\);_(\-_);">
                  <c:v>4813742.1669011796</c:v>
                </c:pt>
                <c:pt idx="79" formatCode="_(#,##0_);[Red]\(#,##0\);_(\-_);">
                  <c:v>4815298.2992252195</c:v>
                </c:pt>
                <c:pt idx="80" formatCode="_(#,##0_);[Red]\(#,##0\);_(\-_);">
                  <c:v>4411220.7592251748</c:v>
                </c:pt>
                <c:pt idx="81" formatCode="_(#,##0_);[Red]\(#,##0\);_(\-_);">
                  <c:v>4493445.4354166258</c:v>
                </c:pt>
                <c:pt idx="82" formatCode="_(#,##0_);[Red]\(#,##0\);_(\-_);">
                  <c:v>4203160.2050208319</c:v>
                </c:pt>
                <c:pt idx="83" formatCode="_(#,##0_);[Red]\(#,##0\);_(\-_);">
                  <c:v>4279427.3735262901</c:v>
                </c:pt>
                <c:pt idx="84" formatCode="_(#,##0_);[Red]\(#,##0\);_(\-_);">
                  <c:v>4017100.9022463309</c:v>
                </c:pt>
                <c:pt idx="85" formatCode="_(#,##0_);[Red]\(#,##0\);_(\-_);">
                  <c:v>3766480.9102614014</c:v>
                </c:pt>
                <c:pt idx="86" formatCode="_(#,##0_);[Red]\(#,##0\);_(\-_);">
                  <c:v>4299142.1577246878</c:v>
                </c:pt>
                <c:pt idx="87" formatCode="_(#,##0_);[Red]\(#,##0\);_(\-_);">
                  <c:v>4369905.7601867905</c:v>
                </c:pt>
                <c:pt idx="88" formatCode="_(#,##0_);[Red]\(#,##0\);_(\-_);">
                  <c:v>4631152.4202322206</c:v>
                </c:pt>
                <c:pt idx="89" formatCode="_(#,##0_);[Red]\(#,##0\);_(\-_);">
                  <c:v>4858006.0284551149</c:v>
                </c:pt>
                <c:pt idx="90" formatCode="_(#,##0_);[Red]\(#,##0\);_(\-_);">
                  <c:v>5047231.2939921394</c:v>
                </c:pt>
                <c:pt idx="91" formatCode="_(#,##0_);[Red]\(#,##0\);_(\-_);">
                  <c:v>5047815.6509249322</c:v>
                </c:pt>
                <c:pt idx="92" formatCode="_(#,##0_);[Red]\(#,##0\);_(\-_);">
                  <c:v>4642818.5792692555</c:v>
                </c:pt>
                <c:pt idx="93" formatCode="_(#,##0_);[Red]\(#,##0\);_(\-_);">
                  <c:v>4724171.6200908646</c:v>
                </c:pt>
                <c:pt idx="94" formatCode="_(#,##0_);[Red]\(#,##0\);_(\-_);">
                  <c:v>4433058.7956761718</c:v>
                </c:pt>
                <c:pt idx="95" formatCode="_(#,##0_);[Red]\(#,##0\);_(\-_);">
                  <c:v>4508535.6392585505</c:v>
                </c:pt>
                <c:pt idx="96" formatCode="_(#,##0_);[Red]\(#,##0\);_(\-_);">
                  <c:v>4245459.8787394324</c:v>
                </c:pt>
                <c:pt idx="97" formatCode="_(#,##0_);[Red]\(#,##0\);_(\-_);">
                  <c:v>3994125.374754488</c:v>
                </c:pt>
                <c:pt idx="98" formatCode="_(#,##0_);[Red]\(#,##0\);_(\-_);">
                  <c:v>4526104.4111237181</c:v>
                </c:pt>
                <c:pt idx="99" formatCode="_(#,##0_);[Red]\(#,##0\);_(\-_);">
                  <c:v>4596215.8673273409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FC-4751-A64D-75A702AEA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39086671"/>
        <c:axId val="1026921647"/>
      </c:lineChart>
      <c:catAx>
        <c:axId val="1139086671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6921647"/>
        <c:crosses val="autoZero"/>
        <c:auto val="1"/>
        <c:lblAlgn val="ctr"/>
        <c:lblOffset val="100"/>
        <c:noMultiLvlLbl val="0"/>
      </c:catAx>
      <c:valAx>
        <c:axId val="1026921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#,##0_);[Red]\(#,##0\);_(\-_)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9086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17</xdr:col>
      <xdr:colOff>304800</xdr:colOff>
      <xdr:row>29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55C721-D759-42CF-8EAB-EDBA9F9F5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17</xdr:col>
      <xdr:colOff>304800</xdr:colOff>
      <xdr:row>29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1F6E76-4F3C-4808-A0C5-B6D5E17997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17</xdr:col>
      <xdr:colOff>304800</xdr:colOff>
      <xdr:row>29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7543DB-8318-4058-856E-58A8DE3C34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11</xdr:row>
      <xdr:rowOff>0</xdr:rowOff>
    </xdr:from>
    <xdr:to>
      <xdr:col>17</xdr:col>
      <xdr:colOff>323850</xdr:colOff>
      <xdr:row>32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6A01D2E-49DD-4383-9FD7-5CCEA281BC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1009650</xdr:colOff>
      <xdr:row>15</xdr:row>
      <xdr:rowOff>0</xdr:rowOff>
    </xdr:from>
    <xdr:to>
      <xdr:col>8</xdr:col>
      <xdr:colOff>342900</xdr:colOff>
      <xdr:row>34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732CF5-DE39-4F0C-9F56-AB8C94DB8B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8CFB67D-45F7-4EB8-A688-B4D263BB65FD}" name="Table3" displayName="Table3" ref="A11:E111" totalsRowShown="0">
  <autoFilter ref="A11:E111" xr:uid="{134B0C01-069B-419F-AC92-B83D5BB6A51E}"/>
  <tableColumns count="5">
    <tableColumn id="1" xr3:uid="{4178142F-8B40-4E5E-8250-54128D7948BC}" name="Date" dataDxfId="7"/>
    <tableColumn id="2" xr3:uid="{F79C021E-79B6-4EC6-A164-D057B93DD85A}" name="Sales"/>
    <tableColumn id="3" xr3:uid="{D237FB47-ED26-44A3-A896-4280C6E69EA3}" name="Forecast(Sales)" dataDxfId="6">
      <calculatedColumnFormula>_xlfn.FORECAST.ETS(A12,$B$12:$B$70,$A$12:$A$70,1,1)</calculatedColumnFormula>
    </tableColumn>
    <tableColumn id="4" xr3:uid="{3BEA23C1-ADD5-4991-B767-E6F72F8BE097}" name="Lower Confidence Bound(Sales)" dataDxfId="5">
      <calculatedColumnFormula>C12-_xlfn.FORECAST.ETS.CONFINT(A12,$B$12:$B$70,$A$12:$A$70,0.95,1,1)</calculatedColumnFormula>
    </tableColumn>
    <tableColumn id="5" xr3:uid="{02A72EB7-1245-4FC3-B3A5-488CCE89E93B}" name="Upper Confidence Bound(Sales)" dataDxfId="4">
      <calculatedColumnFormula>C12+_xlfn.FORECAST.ETS.CONFINT(A12,$B$12:$B$70,$A$12:$A$70,0.95,1,1)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3:S22"/>
  <sheetViews>
    <sheetView showGridLines="0" tabSelected="1" topLeftCell="A8" zoomScaleNormal="100" workbookViewId="0"/>
  </sheetViews>
  <sheetFormatPr defaultRowHeight="11.5" x14ac:dyDescent="0.25"/>
  <cols>
    <col min="3" max="4" width="3.69921875" customWidth="1"/>
  </cols>
  <sheetData>
    <row r="3" spans="1:19" x14ac:dyDescent="0.25">
      <c r="A3" s="11" t="s">
        <v>1</v>
      </c>
    </row>
    <row r="5" spans="1:19" ht="20" x14ac:dyDescent="0.4">
      <c r="C5" s="39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7.5" x14ac:dyDescent="0.35">
      <c r="C6" s="40" t="str">
        <f ca="1">Model_Name</f>
        <v>Forecasting examples_no macros.xlsx</v>
      </c>
      <c r="D6" s="7"/>
      <c r="E6" s="7"/>
      <c r="F6" s="7"/>
      <c r="G6" s="7"/>
      <c r="H6" s="7"/>
      <c r="I6" s="7"/>
      <c r="J6" s="7"/>
    </row>
    <row r="7" spans="1:19" ht="13" x14ac:dyDescent="0.3">
      <c r="C7" s="7"/>
      <c r="D7" s="7"/>
      <c r="E7" s="7"/>
      <c r="F7" s="7"/>
      <c r="G7" s="7"/>
      <c r="H7" s="7"/>
      <c r="I7" s="7"/>
      <c r="J7" s="7"/>
    </row>
    <row r="8" spans="1:19" ht="13" x14ac:dyDescent="0.3">
      <c r="C8" s="7"/>
      <c r="D8" s="7"/>
      <c r="E8" s="7"/>
      <c r="F8" s="7"/>
      <c r="G8" s="7"/>
      <c r="H8" s="7"/>
      <c r="I8" s="7"/>
      <c r="J8" s="7"/>
    </row>
    <row r="9" spans="1:19" ht="13" x14ac:dyDescent="0.3">
      <c r="C9" s="7"/>
      <c r="D9" s="7"/>
      <c r="E9" s="7"/>
      <c r="F9" s="7"/>
      <c r="G9" s="7"/>
      <c r="H9" s="7"/>
      <c r="I9" s="7"/>
      <c r="J9" s="7"/>
    </row>
    <row r="10" spans="1:19" ht="13" x14ac:dyDescent="0.3">
      <c r="C10" s="7"/>
      <c r="D10" s="7"/>
      <c r="E10" s="7"/>
      <c r="F10" s="7"/>
      <c r="G10" s="7"/>
      <c r="H10" s="7"/>
      <c r="I10" s="7"/>
      <c r="J10" s="7"/>
    </row>
    <row r="11" spans="1:19" ht="14.5" x14ac:dyDescent="0.35">
      <c r="C11" s="7"/>
      <c r="D11" s="7"/>
      <c r="E11" s="7"/>
      <c r="F11" s="7"/>
      <c r="G11" s="7"/>
      <c r="H11" s="7"/>
      <c r="I11" s="7"/>
      <c r="J11" s="7"/>
      <c r="S11" s="37"/>
    </row>
    <row r="12" spans="1:19" ht="13" x14ac:dyDescent="0.3">
      <c r="C12" s="7"/>
      <c r="D12" s="7"/>
      <c r="E12" s="7"/>
      <c r="F12" s="7"/>
      <c r="G12" s="7"/>
      <c r="H12" s="7"/>
      <c r="I12" s="7"/>
      <c r="J12" s="7"/>
    </row>
    <row r="13" spans="1:19" ht="13" x14ac:dyDescent="0.3">
      <c r="C13" s="7"/>
      <c r="D13" s="7"/>
      <c r="E13" s="7"/>
      <c r="F13" s="7"/>
      <c r="G13" s="7"/>
      <c r="H13" s="7"/>
      <c r="I13" s="7"/>
      <c r="J13" s="7"/>
    </row>
    <row r="14" spans="1:19" ht="13" x14ac:dyDescent="0.3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3" x14ac:dyDescent="0.3">
      <c r="C15" s="9"/>
      <c r="D15" s="9"/>
      <c r="E15" s="7"/>
      <c r="F15" s="7"/>
      <c r="G15" s="7"/>
      <c r="H15" s="7"/>
      <c r="I15" s="7"/>
      <c r="J15" s="7"/>
    </row>
    <row r="16" spans="1:19" ht="13" x14ac:dyDescent="0.3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26.25" customHeight="1" x14ac:dyDescent="0.25">
      <c r="C17" s="64" t="s">
        <v>90</v>
      </c>
      <c r="D17" s="64"/>
      <c r="E17" s="64"/>
      <c r="F17" s="64"/>
      <c r="G17" s="64"/>
      <c r="H17" s="64"/>
      <c r="I17" s="64"/>
      <c r="J17" s="64"/>
    </row>
    <row r="18" spans="3:10" ht="13" x14ac:dyDescent="0.25">
      <c r="C18" s="65"/>
      <c r="D18" s="65"/>
      <c r="E18" s="65"/>
      <c r="F18" s="65"/>
      <c r="G18" s="65"/>
      <c r="H18" s="65"/>
      <c r="I18" s="65"/>
      <c r="J18" s="65"/>
    </row>
    <row r="19" spans="3:10" ht="13" x14ac:dyDescent="0.3">
      <c r="C19" s="10"/>
      <c r="D19" s="9"/>
      <c r="E19" s="7"/>
      <c r="F19" s="7"/>
      <c r="G19" s="7"/>
      <c r="H19" s="7"/>
      <c r="I19" s="7"/>
      <c r="J19" s="7"/>
    </row>
    <row r="20" spans="3:10" ht="13" x14ac:dyDescent="0.3">
      <c r="C20" s="10"/>
      <c r="D20" s="9"/>
      <c r="E20" s="7"/>
      <c r="F20" s="7"/>
      <c r="G20" s="7"/>
      <c r="H20" s="7"/>
      <c r="I20" s="7"/>
      <c r="J20" s="7"/>
    </row>
    <row r="21" spans="3:10" ht="13" x14ac:dyDescent="0.3">
      <c r="C21" s="10" t="s">
        <v>21</v>
      </c>
      <c r="D21" s="9"/>
      <c r="E21" s="7"/>
      <c r="F21" s="7"/>
      <c r="G21" s="66" t="s">
        <v>22</v>
      </c>
      <c r="H21" s="66"/>
      <c r="I21" s="66"/>
      <c r="J21" s="7"/>
    </row>
    <row r="22" spans="3:10" ht="13" x14ac:dyDescent="0.3">
      <c r="C22" s="10" t="s">
        <v>23</v>
      </c>
      <c r="D22" s="9"/>
      <c r="E22" s="7"/>
      <c r="F22" s="7"/>
      <c r="G22" s="66" t="s">
        <v>24</v>
      </c>
      <c r="H22" s="66"/>
      <c r="I22" s="66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0866141732283472" right="0.70866141732283472" top="0.74803149606299213" bottom="0.74803149606299213" header="0.31496062992125984" footer="0.31496062992125984"/>
  <pageSetup paperSize="9" orientation="landscape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  <pageSetUpPr fitToPage="1"/>
  </sheetPr>
  <dimension ref="A1:R19"/>
  <sheetViews>
    <sheetView showGridLines="0" workbookViewId="0">
      <pane ySplit="4" topLeftCell="A5" activePane="bottomLeft" state="frozen"/>
      <selection activeCell="A5" sqref="A5"/>
      <selection pane="bottomLeft" activeCell="A5" sqref="A5"/>
    </sheetView>
  </sheetViews>
  <sheetFormatPr defaultColWidth="0" defaultRowHeight="11.5" outlineLevelRow="1" x14ac:dyDescent="0.25"/>
  <cols>
    <col min="1" max="5" width="3.69921875" customWidth="1"/>
    <col min="6" max="12" width="9.09765625" customWidth="1"/>
    <col min="13" max="18" width="0" hidden="1" customWidth="1"/>
    <col min="19" max="16384" width="9.09765625" hidden="1"/>
  </cols>
  <sheetData>
    <row r="1" spans="1:11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Error Checks</v>
      </c>
      <c r="I1" s="66"/>
      <c r="J1" s="66"/>
    </row>
    <row r="2" spans="1:11" ht="17.5" x14ac:dyDescent="0.35">
      <c r="A2" s="40" t="str">
        <f ca="1">Model_Name</f>
        <v>Forecasting examples_no macros.xlsx</v>
      </c>
    </row>
    <row r="3" spans="1:11" x14ac:dyDescent="0.25">
      <c r="A3" s="66" t="s">
        <v>1</v>
      </c>
      <c r="B3" s="66"/>
      <c r="C3" s="66"/>
      <c r="D3" s="66"/>
      <c r="E3" s="66"/>
    </row>
    <row r="4" spans="1:11" ht="14" x14ac:dyDescent="0.3">
      <c r="B4" t="s">
        <v>2</v>
      </c>
      <c r="F4" s="1">
        <f>Overall_Error_Check</f>
        <v>0</v>
      </c>
    </row>
    <row r="6" spans="1:11" ht="16" thickBot="1" x14ac:dyDescent="0.4">
      <c r="B6" s="41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" outlineLevel="1" thickTop="1" x14ac:dyDescent="0.25"/>
    <row r="8" spans="1:11" ht="16.5" outlineLevel="1" x14ac:dyDescent="0.35">
      <c r="C8" s="3" t="s">
        <v>67</v>
      </c>
    </row>
    <row r="9" spans="1:11" ht="16.5" outlineLevel="1" x14ac:dyDescent="0.35">
      <c r="C9" s="3"/>
    </row>
    <row r="10" spans="1:11" ht="16.5" outlineLevel="1" x14ac:dyDescent="0.35">
      <c r="C10" s="3"/>
      <c r="D10" s="4" t="s">
        <v>68</v>
      </c>
    </row>
    <row r="11" spans="1:11" outlineLevel="1" x14ac:dyDescent="0.25"/>
    <row r="12" spans="1:11" ht="14" outlineLevel="1" x14ac:dyDescent="0.3">
      <c r="E12" t="s">
        <v>88</v>
      </c>
      <c r="I12" s="36"/>
    </row>
    <row r="13" spans="1:11" outlineLevel="1" x14ac:dyDescent="0.25"/>
    <row r="14" spans="1:11" outlineLevel="1" x14ac:dyDescent="0.25"/>
    <row r="15" spans="1:11" outlineLevel="1" x14ac:dyDescent="0.25"/>
    <row r="16" spans="1:11" outlineLevel="1" x14ac:dyDescent="0.25"/>
    <row r="17" spans="5:9" ht="14" outlineLevel="1" x14ac:dyDescent="0.3">
      <c r="E17" s="4" t="str">
        <f>C8</f>
        <v>Summary of Errors</v>
      </c>
      <c r="I17" s="1">
        <f>MIN(1,SUM(I11:I15))</f>
        <v>0</v>
      </c>
    </row>
    <row r="18" spans="5:9" outlineLevel="1" x14ac:dyDescent="0.25"/>
    <row r="19" spans="5:9" outlineLevel="1" x14ac:dyDescent="0.25"/>
  </sheetData>
  <mergeCells count="2">
    <mergeCell ref="I1:J1"/>
    <mergeCell ref="A3:E3"/>
  </mergeCells>
  <conditionalFormatting sqref="I17 F4">
    <cfRule type="cellIs" dxfId="2" priority="3" operator="notEqual">
      <formula>0</formula>
    </cfRule>
  </conditionalFormatting>
  <conditionalFormatting sqref="I12">
    <cfRule type="cellIs" dxfId="1" priority="2" operator="notEqual">
      <formula>0</formula>
    </cfRule>
  </conditionalFormatting>
  <conditionalFormatting sqref="I12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L17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1.5" x14ac:dyDescent="0.25"/>
  <cols>
    <col min="1" max="5" width="3.69921875" customWidth="1"/>
    <col min="6" max="6" width="17.69921875" customWidth="1"/>
  </cols>
  <sheetData>
    <row r="1" spans="1:12" ht="20" x14ac:dyDescent="0.4">
      <c r="A1" s="39" t="s">
        <v>1</v>
      </c>
      <c r="F1" s="12"/>
      <c r="G1" s="12"/>
    </row>
    <row r="2" spans="1:12" ht="17.5" x14ac:dyDescent="0.35">
      <c r="A2" s="40" t="str">
        <f ca="1">Model_Name</f>
        <v>Forecasting examples_no macros.xlsx</v>
      </c>
    </row>
    <row r="3" spans="1:12" x14ac:dyDescent="0.25">
      <c r="A3" s="11" t="s">
        <v>1</v>
      </c>
      <c r="B3" s="11"/>
      <c r="C3" s="11"/>
      <c r="D3" s="11"/>
      <c r="E3" s="11"/>
    </row>
    <row r="4" spans="1:12" ht="14" x14ac:dyDescent="0.3">
      <c r="E4" t="s">
        <v>2</v>
      </c>
      <c r="G4" s="24">
        <f>Overall_Error_Check</f>
        <v>0</v>
      </c>
    </row>
    <row r="7" spans="1:12" ht="16" thickBot="1" x14ac:dyDescent="0.4">
      <c r="B7" s="41">
        <v>1</v>
      </c>
      <c r="C7" s="41" t="s">
        <v>25</v>
      </c>
      <c r="D7" s="41"/>
      <c r="E7" s="41"/>
      <c r="F7" s="41"/>
      <c r="G7" s="41"/>
      <c r="H7" s="41"/>
      <c r="I7" s="41"/>
      <c r="J7" s="41"/>
      <c r="K7" s="41"/>
      <c r="L7" s="41"/>
    </row>
    <row r="8" spans="1:12" ht="12" thickTop="1" x14ac:dyDescent="0.25"/>
    <row r="9" spans="1:12" x14ac:dyDescent="0.25">
      <c r="F9" s="11" t="s">
        <v>26</v>
      </c>
    </row>
    <row r="10" spans="1:12" x14ac:dyDescent="0.25">
      <c r="F10" s="11" t="s">
        <v>27</v>
      </c>
    </row>
    <row r="11" spans="1:12" x14ac:dyDescent="0.25">
      <c r="F11" s="11" t="s">
        <v>83</v>
      </c>
    </row>
    <row r="12" spans="1:12" x14ac:dyDescent="0.25">
      <c r="F12" s="11" t="s">
        <v>84</v>
      </c>
    </row>
    <row r="13" spans="1:12" x14ac:dyDescent="0.25">
      <c r="F13" s="11" t="s">
        <v>85</v>
      </c>
    </row>
    <row r="14" spans="1:12" x14ac:dyDescent="0.25">
      <c r="F14" s="11" t="s">
        <v>86</v>
      </c>
    </row>
    <row r="15" spans="1:12" x14ac:dyDescent="0.25">
      <c r="F15" s="11" t="s">
        <v>87</v>
      </c>
    </row>
    <row r="16" spans="1:12" x14ac:dyDescent="0.25">
      <c r="F16" s="11" t="s">
        <v>0</v>
      </c>
    </row>
    <row r="17" spans="6:6" x14ac:dyDescent="0.25">
      <c r="F17" s="11" t="s">
        <v>66</v>
      </c>
    </row>
  </sheetData>
  <hyperlinks>
    <hyperlink ref="A3:E3" location="HL_Navigator" tooltip="Go to Navigator (Table of Contents)" display="Navigator" xr:uid="{00000000-0004-0000-0100-000000000000}"/>
    <hyperlink ref="F9" location="HL_1" display="Cover" xr:uid="{104B0AE7-6103-4554-86D4-C000DDAE32AC}"/>
    <hyperlink ref="F10" location="HL_3" display="Style Guide" xr:uid="{4A84D794-9BC7-4871-B779-C4779D588637}"/>
    <hyperlink ref="F11" location="HL_4" display="Original Data" xr:uid="{ED70D991-0295-49B4-BEFF-8CAA89B827A2}"/>
    <hyperlink ref="F12" location="HL_5" display="Method 1 - Using TREND" xr:uid="{4474DD75-387A-4CFB-A703-44E1BB7AB4CD}"/>
    <hyperlink ref="F13" location="HL_6" display="Method 2 - Using TREND + CAGR" xr:uid="{C78AE8DE-5799-4474-B113-A06E4BEA562D}"/>
    <hyperlink ref="F14" location="HL_7" display="Method 3 - Using FORECAST.ETS" xr:uid="{F18BDA20-704C-4151-93BB-751B3966207F}"/>
    <hyperlink ref="F15" location="HL_8" display="Raw Data from FORECAST.ETS" xr:uid="{1252EB8A-221C-4551-B388-A6F9684861CF}"/>
    <hyperlink ref="F16" location="HL_9" display="Model Parameters" xr:uid="{D0D8E46D-A4B6-4B4B-B922-35B29589D0AC}"/>
    <hyperlink ref="F17" location="HL_10" display="Error Checks" xr:uid="{97FE6FA4-ABC2-404A-8FB2-B4B362658F85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  <pageSetUpPr fitToPage="1"/>
  </sheetPr>
  <dimension ref="A1:O81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ColWidth="0" defaultRowHeight="11.5" outlineLevelRow="1" x14ac:dyDescent="0.25"/>
  <cols>
    <col min="1" max="5" width="3.69921875" customWidth="1"/>
    <col min="6" max="7" width="9.09765625" customWidth="1"/>
    <col min="8" max="8" width="1.69921875" customWidth="1"/>
    <col min="9" max="9" width="17.296875" bestFit="1" customWidth="1"/>
    <col min="10" max="10" width="1.69921875" customWidth="1"/>
    <col min="11" max="11" width="23.3984375" customWidth="1"/>
    <col min="12" max="13" width="9.09765625" customWidth="1"/>
    <col min="14" max="14" width="1.69921875" customWidth="1"/>
    <col min="15" max="15" width="0" hidden="1" customWidth="1"/>
    <col min="16" max="16384" width="9.09765625" hidden="1"/>
  </cols>
  <sheetData>
    <row r="1" spans="1:13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7.5" x14ac:dyDescent="0.35">
      <c r="A2" s="40" t="str">
        <f ca="1">Model_Name</f>
        <v>Forecasting examples_no macros.xlsx</v>
      </c>
    </row>
    <row r="3" spans="1:13" x14ac:dyDescent="0.25">
      <c r="A3" s="66" t="s">
        <v>1</v>
      </c>
      <c r="B3" s="66"/>
      <c r="C3" s="66"/>
      <c r="D3" s="66"/>
      <c r="E3" s="66"/>
    </row>
    <row r="4" spans="1:13" ht="14" x14ac:dyDescent="0.3">
      <c r="E4" t="s">
        <v>2</v>
      </c>
      <c r="I4" s="1">
        <f>Overall_Error_Check</f>
        <v>0</v>
      </c>
    </row>
    <row r="6" spans="1:13" ht="16" thickBot="1" x14ac:dyDescent="0.4">
      <c r="B6" s="41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" outlineLevel="1" thickTop="1" x14ac:dyDescent="0.25"/>
    <row r="8" spans="1:13" outlineLevel="1" x14ac:dyDescent="0.25">
      <c r="C8" s="68" t="s">
        <v>29</v>
      </c>
      <c r="D8" s="68"/>
      <c r="E8" s="68"/>
      <c r="F8" s="68"/>
      <c r="G8" s="68"/>
      <c r="H8" s="13"/>
      <c r="I8" s="13" t="s">
        <v>30</v>
      </c>
      <c r="J8" s="13"/>
      <c r="K8" s="13" t="s">
        <v>31</v>
      </c>
    </row>
    <row r="9" spans="1:13" outlineLevel="1" x14ac:dyDescent="0.25">
      <c r="C9" s="67"/>
      <c r="D9" s="67"/>
      <c r="E9" s="67"/>
      <c r="F9" s="67"/>
      <c r="G9" s="67"/>
      <c r="K9" s="17"/>
    </row>
    <row r="10" spans="1:13" ht="20" outlineLevel="1" x14ac:dyDescent="0.4">
      <c r="C10" s="67" t="s">
        <v>32</v>
      </c>
      <c r="D10" s="67"/>
      <c r="E10" s="67"/>
      <c r="F10" s="67"/>
      <c r="G10" s="67"/>
      <c r="I10" s="14" t="str">
        <f>C10</f>
        <v>Sheet Title</v>
      </c>
      <c r="K10" s="15" t="s">
        <v>32</v>
      </c>
    </row>
    <row r="11" spans="1:13" ht="17.5" outlineLevel="1" x14ac:dyDescent="0.35">
      <c r="C11" s="67" t="s">
        <v>5</v>
      </c>
      <c r="D11" s="67"/>
      <c r="E11" s="67"/>
      <c r="F11" s="67"/>
      <c r="G11" s="67"/>
      <c r="I11" s="16" t="str">
        <f>C11</f>
        <v>Model Name</v>
      </c>
      <c r="K11" s="15" t="s">
        <v>5</v>
      </c>
    </row>
    <row r="12" spans="1:13" outlineLevel="1" x14ac:dyDescent="0.25">
      <c r="C12" s="67"/>
      <c r="D12" s="67"/>
      <c r="E12" s="67"/>
      <c r="F12" s="67"/>
      <c r="G12" s="67"/>
      <c r="K12" s="17"/>
    </row>
    <row r="13" spans="1:13" ht="16" outlineLevel="1" thickBot="1" x14ac:dyDescent="0.4">
      <c r="C13" s="67" t="s">
        <v>33</v>
      </c>
      <c r="D13" s="67"/>
      <c r="E13" s="67"/>
      <c r="F13" s="67"/>
      <c r="G13" s="67"/>
      <c r="I13" s="38" t="str">
        <f>C13</f>
        <v>Header 1</v>
      </c>
      <c r="K13" s="15" t="s">
        <v>33</v>
      </c>
    </row>
    <row r="14" spans="1:13" ht="17" outlineLevel="1" thickTop="1" x14ac:dyDescent="0.35">
      <c r="C14" s="67" t="s">
        <v>34</v>
      </c>
      <c r="D14" s="67"/>
      <c r="E14" s="67"/>
      <c r="F14" s="67"/>
      <c r="G14" s="67"/>
      <c r="I14" s="3" t="str">
        <f>C14</f>
        <v>Header 2</v>
      </c>
      <c r="K14" s="15" t="s">
        <v>34</v>
      </c>
    </row>
    <row r="15" spans="1:13" ht="14.5" outlineLevel="1" x14ac:dyDescent="0.35">
      <c r="C15" s="67" t="s">
        <v>35</v>
      </c>
      <c r="D15" s="67"/>
      <c r="E15" s="67"/>
      <c r="F15" s="67"/>
      <c r="G15" s="67"/>
      <c r="I15" s="4" t="str">
        <f>C15</f>
        <v>Header 3</v>
      </c>
      <c r="K15" s="15" t="s">
        <v>35</v>
      </c>
    </row>
    <row r="16" spans="1:13" ht="14.5" outlineLevel="1" x14ac:dyDescent="0.35">
      <c r="C16" s="67" t="s">
        <v>36</v>
      </c>
      <c r="D16" s="67"/>
      <c r="E16" s="67"/>
      <c r="F16" s="67"/>
      <c r="G16" s="67"/>
      <c r="I16" s="18" t="str">
        <f>C16</f>
        <v>Header 4</v>
      </c>
      <c r="K16" s="15" t="s">
        <v>36</v>
      </c>
    </row>
    <row r="17" spans="2:14" outlineLevel="1" x14ac:dyDescent="0.25">
      <c r="C17" s="67"/>
      <c r="D17" s="67"/>
      <c r="E17" s="67"/>
      <c r="F17" s="67"/>
      <c r="G17" s="67"/>
      <c r="K17" s="17"/>
    </row>
    <row r="18" spans="2:14" ht="14.5" outlineLevel="1" x14ac:dyDescent="0.35">
      <c r="C18" s="67" t="s">
        <v>37</v>
      </c>
      <c r="D18" s="67"/>
      <c r="E18" s="67"/>
      <c r="F18" s="67"/>
      <c r="G18" s="67"/>
      <c r="I18" s="19" t="str">
        <f>C18</f>
        <v>Notes</v>
      </c>
      <c r="K18" s="15" t="s">
        <v>37</v>
      </c>
    </row>
    <row r="19" spans="2:14" outlineLevel="1" x14ac:dyDescent="0.25">
      <c r="C19" s="67"/>
      <c r="D19" s="67"/>
      <c r="E19" s="67"/>
      <c r="F19" s="67"/>
      <c r="G19" s="67"/>
      <c r="K19" s="17"/>
      <c r="N19" s="19"/>
    </row>
    <row r="20" spans="2:14" ht="14.5" outlineLevel="1" x14ac:dyDescent="0.35">
      <c r="C20" s="67" t="s">
        <v>38</v>
      </c>
      <c r="D20" s="67"/>
      <c r="E20" s="67"/>
      <c r="F20" s="67"/>
      <c r="G20" s="67"/>
      <c r="I20" s="13" t="str">
        <f>C20</f>
        <v>Table Heading</v>
      </c>
      <c r="K20" s="15" t="s">
        <v>38</v>
      </c>
    </row>
    <row r="21" spans="2:14" outlineLevel="1" x14ac:dyDescent="0.25"/>
    <row r="22" spans="2:14" outlineLevel="1" x14ac:dyDescent="0.25"/>
    <row r="23" spans="2:14" ht="16" thickBot="1" x14ac:dyDescent="0.4">
      <c r="B23" s="41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" outlineLevel="1" thickTop="1" x14ac:dyDescent="0.25"/>
    <row r="25" spans="2:14" outlineLevel="1" x14ac:dyDescent="0.25">
      <c r="C25" s="68" t="s">
        <v>29</v>
      </c>
      <c r="D25" s="68"/>
      <c r="E25" s="68"/>
      <c r="F25" s="68"/>
      <c r="G25" s="68"/>
      <c r="H25" s="13"/>
      <c r="I25" s="13" t="s">
        <v>30</v>
      </c>
      <c r="J25" s="13"/>
      <c r="K25" s="13" t="s">
        <v>31</v>
      </c>
    </row>
    <row r="26" spans="2:14" ht="14.5" outlineLevel="1" x14ac:dyDescent="0.35">
      <c r="C26" s="67"/>
      <c r="D26" s="67"/>
      <c r="E26" s="67"/>
      <c r="F26" s="67"/>
      <c r="G26" s="67"/>
      <c r="K26" s="15"/>
    </row>
    <row r="27" spans="2:14" ht="14.5" outlineLevel="1" x14ac:dyDescent="0.35">
      <c r="C27" s="67" t="s">
        <v>40</v>
      </c>
      <c r="D27" s="67"/>
      <c r="E27" s="67"/>
      <c r="F27" s="67"/>
      <c r="G27" s="67"/>
      <c r="I27" s="20" t="s">
        <v>40</v>
      </c>
      <c r="K27" s="21" t="str">
        <f>C27</f>
        <v>Assumption</v>
      </c>
    </row>
    <row r="28" spans="2:14" ht="14.5" outlineLevel="1" x14ac:dyDescent="0.35">
      <c r="C28" s="67"/>
      <c r="D28" s="67"/>
      <c r="E28" s="67"/>
      <c r="F28" s="67"/>
      <c r="G28" s="67"/>
      <c r="K28" s="21"/>
    </row>
    <row r="29" spans="2:14" ht="14.5" outlineLevel="1" x14ac:dyDescent="0.35">
      <c r="C29" s="67" t="s">
        <v>41</v>
      </c>
      <c r="D29" s="67"/>
      <c r="E29" s="67"/>
      <c r="F29" s="67"/>
      <c r="G29" s="67"/>
      <c r="I29" s="22" t="str">
        <f>C29</f>
        <v>Constraint</v>
      </c>
      <c r="K29" s="21" t="str">
        <f>C29</f>
        <v>Constraint</v>
      </c>
    </row>
    <row r="30" spans="2:14" ht="14.5" outlineLevel="1" x14ac:dyDescent="0.35">
      <c r="C30" s="67"/>
      <c r="D30" s="67"/>
      <c r="E30" s="67"/>
      <c r="F30" s="67"/>
      <c r="G30" s="67"/>
      <c r="K30" s="21"/>
    </row>
    <row r="31" spans="2:14" ht="14.5" outlineLevel="1" x14ac:dyDescent="0.35">
      <c r="C31" s="67" t="s">
        <v>42</v>
      </c>
      <c r="D31" s="67"/>
      <c r="E31" s="67"/>
      <c r="F31" s="67"/>
      <c r="G31" s="67"/>
      <c r="I31" s="23"/>
      <c r="K31" s="21" t="str">
        <f>C31</f>
        <v>Empty</v>
      </c>
    </row>
    <row r="32" spans="2:14" ht="14.5" outlineLevel="1" x14ac:dyDescent="0.35">
      <c r="C32" s="67"/>
      <c r="D32" s="67"/>
      <c r="E32" s="67"/>
      <c r="F32" s="67"/>
      <c r="G32" s="67"/>
      <c r="K32" s="21"/>
    </row>
    <row r="33" spans="3:11" ht="14.5" outlineLevel="1" x14ac:dyDescent="0.35">
      <c r="C33" t="s">
        <v>43</v>
      </c>
      <c r="I33" s="24">
        <v>0</v>
      </c>
      <c r="K33" s="21" t="str">
        <f>C33</f>
        <v>Error Check</v>
      </c>
    </row>
    <row r="34" spans="3:11" ht="14.5" outlineLevel="1" x14ac:dyDescent="0.35">
      <c r="K34" s="21"/>
    </row>
    <row r="35" spans="3:11" ht="14.5" outlineLevel="1" x14ac:dyDescent="0.35">
      <c r="C35" s="67" t="s">
        <v>44</v>
      </c>
      <c r="D35" s="67"/>
      <c r="E35" s="67"/>
      <c r="F35" s="67"/>
      <c r="G35" s="67"/>
      <c r="I35" s="11" t="s">
        <v>44</v>
      </c>
      <c r="K35" s="21" t="str">
        <f>C35</f>
        <v>Hyperlink</v>
      </c>
    </row>
    <row r="36" spans="3:11" ht="14.5" outlineLevel="1" x14ac:dyDescent="0.35">
      <c r="C36" s="67"/>
      <c r="D36" s="67"/>
      <c r="E36" s="67"/>
      <c r="F36" s="67"/>
      <c r="G36" s="67"/>
      <c r="K36" s="21"/>
    </row>
    <row r="37" spans="3:11" ht="14.5" outlineLevel="1" x14ac:dyDescent="0.35">
      <c r="C37" s="67" t="s">
        <v>45</v>
      </c>
      <c r="D37" s="67"/>
      <c r="E37" s="67"/>
      <c r="F37" s="67"/>
      <c r="G37" s="67"/>
      <c r="I37" s="25" t="str">
        <f>'Error Checks'!E12</f>
        <v>No checks in this model</v>
      </c>
      <c r="K37" s="21" t="str">
        <f>C37</f>
        <v>Internal Reference</v>
      </c>
    </row>
    <row r="38" spans="3:11" ht="14.5" outlineLevel="1" x14ac:dyDescent="0.35">
      <c r="C38" s="67"/>
      <c r="D38" s="67"/>
      <c r="E38" s="67"/>
      <c r="F38" s="67"/>
      <c r="G38" s="67"/>
      <c r="K38" s="21"/>
    </row>
    <row r="39" spans="3:11" ht="14.5" outlineLevel="1" x14ac:dyDescent="0.35">
      <c r="C39" s="67" t="s">
        <v>46</v>
      </c>
      <c r="D39" s="67"/>
      <c r="E39" s="67"/>
      <c r="F39" s="67"/>
      <c r="G39" s="67"/>
      <c r="I39" s="26">
        <v>77</v>
      </c>
      <c r="K39" s="21" t="s">
        <v>47</v>
      </c>
    </row>
    <row r="40" spans="3:11" ht="14.5" outlineLevel="1" x14ac:dyDescent="0.35">
      <c r="C40" s="67"/>
      <c r="D40" s="67"/>
      <c r="E40" s="67"/>
      <c r="F40" s="67"/>
      <c r="G40" s="67"/>
      <c r="K40" s="21"/>
    </row>
    <row r="41" spans="3:11" ht="14.5" outlineLevel="1" x14ac:dyDescent="0.35">
      <c r="C41" s="67" t="s">
        <v>48</v>
      </c>
      <c r="D41" s="67"/>
      <c r="E41" s="67"/>
      <c r="F41" s="67"/>
      <c r="G41" s="67"/>
      <c r="I41" s="27">
        <f>I39</f>
        <v>77</v>
      </c>
      <c r="K41" s="21" t="str">
        <f>C41</f>
        <v>Line Total</v>
      </c>
    </row>
    <row r="42" spans="3:11" ht="14.5" outlineLevel="1" x14ac:dyDescent="0.35">
      <c r="C42" s="67"/>
      <c r="D42" s="67"/>
      <c r="E42" s="67"/>
      <c r="F42" s="67"/>
      <c r="G42" s="67"/>
      <c r="K42" s="21"/>
    </row>
    <row r="43" spans="3:11" ht="14.5" outlineLevel="1" x14ac:dyDescent="0.35">
      <c r="C43" s="67" t="s">
        <v>49</v>
      </c>
      <c r="D43" s="67"/>
      <c r="E43" s="67"/>
      <c r="F43" s="67"/>
      <c r="G43" s="67"/>
      <c r="I43" s="28">
        <v>365</v>
      </c>
      <c r="K43" s="21" t="str">
        <f>C43</f>
        <v>Parameter</v>
      </c>
    </row>
    <row r="44" spans="3:11" ht="14.5" outlineLevel="1" x14ac:dyDescent="0.35">
      <c r="C44" s="67"/>
      <c r="D44" s="67"/>
      <c r="E44" s="67"/>
      <c r="F44" s="67"/>
      <c r="G44" s="67"/>
      <c r="K44" s="21"/>
    </row>
    <row r="45" spans="3:11" ht="14.5" outlineLevel="1" x14ac:dyDescent="0.35">
      <c r="C45" s="67" t="s">
        <v>50</v>
      </c>
      <c r="D45" s="67"/>
      <c r="E45" s="67"/>
      <c r="F45" s="67"/>
      <c r="G45" s="67"/>
      <c r="I45" s="29" t="s">
        <v>51</v>
      </c>
      <c r="K45" s="21" t="str">
        <f>C45</f>
        <v>Range Name Description</v>
      </c>
    </row>
    <row r="46" spans="3:11" ht="14.5" outlineLevel="1" x14ac:dyDescent="0.35">
      <c r="C46" s="67"/>
      <c r="D46" s="67"/>
      <c r="E46" s="67"/>
      <c r="F46" s="67"/>
      <c r="G46" s="67"/>
      <c r="K46" s="21"/>
    </row>
    <row r="47" spans="3:11" ht="14.5" outlineLevel="1" x14ac:dyDescent="0.35">
      <c r="C47" s="67" t="s">
        <v>52</v>
      </c>
      <c r="D47" s="67"/>
      <c r="E47" s="67"/>
      <c r="F47" s="67"/>
      <c r="G47" s="67"/>
      <c r="I47" s="30">
        <f>ROW(C47)</f>
        <v>47</v>
      </c>
      <c r="K47" s="21" t="s">
        <v>53</v>
      </c>
    </row>
    <row r="48" spans="3:11" ht="14.5" outlineLevel="1" x14ac:dyDescent="0.35">
      <c r="C48" s="67"/>
      <c r="D48" s="67"/>
      <c r="E48" s="67"/>
      <c r="F48" s="67"/>
      <c r="G48" s="67"/>
      <c r="K48" s="21"/>
    </row>
    <row r="49" spans="2:13" ht="14.5" outlineLevel="1" x14ac:dyDescent="0.35">
      <c r="C49" s="67" t="s">
        <v>54</v>
      </c>
      <c r="D49" s="67"/>
      <c r="E49" s="67"/>
      <c r="F49" s="67"/>
      <c r="G49" s="67"/>
      <c r="I49" s="31">
        <f>I41</f>
        <v>77</v>
      </c>
      <c r="K49" s="21" t="str">
        <f>C49</f>
        <v>Row Summary</v>
      </c>
    </row>
    <row r="50" spans="2:13" ht="14.5" outlineLevel="1" x14ac:dyDescent="0.35">
      <c r="C50" s="67"/>
      <c r="D50" s="67"/>
      <c r="E50" s="67"/>
      <c r="F50" s="67"/>
      <c r="G50" s="67"/>
      <c r="K50" s="21"/>
    </row>
    <row r="51" spans="2:13" ht="14.5" outlineLevel="1" x14ac:dyDescent="0.35">
      <c r="C51" s="67" t="s">
        <v>55</v>
      </c>
      <c r="D51" s="67"/>
      <c r="E51" s="67"/>
      <c r="F51" s="67"/>
      <c r="G51" s="67"/>
      <c r="I51" s="32" t="s">
        <v>69</v>
      </c>
      <c r="K51" s="21" t="str">
        <f>C51</f>
        <v>Units</v>
      </c>
    </row>
    <row r="52" spans="2:13" ht="14.5" outlineLevel="1" x14ac:dyDescent="0.35">
      <c r="C52" s="67"/>
      <c r="D52" s="67"/>
      <c r="E52" s="67"/>
      <c r="F52" s="67"/>
      <c r="G52" s="67"/>
      <c r="K52" s="21"/>
    </row>
    <row r="53" spans="2:13" ht="14.5" outlineLevel="1" x14ac:dyDescent="0.35">
      <c r="C53" s="67" t="s">
        <v>56</v>
      </c>
      <c r="D53" s="67"/>
      <c r="E53" s="67"/>
      <c r="F53" s="67"/>
      <c r="G53" s="67"/>
      <c r="I53" s="33"/>
      <c r="K53" s="21" t="str">
        <f>C53</f>
        <v>WIP</v>
      </c>
    </row>
    <row r="54" spans="2:13" ht="14.5" outlineLevel="1" x14ac:dyDescent="0.35">
      <c r="C54" s="67"/>
      <c r="D54" s="67"/>
      <c r="E54" s="67"/>
      <c r="F54" s="67"/>
      <c r="G54" s="67"/>
      <c r="K54" s="21"/>
    </row>
    <row r="55" spans="2:13" outlineLevel="1" x14ac:dyDescent="0.25">
      <c r="C55" s="67"/>
      <c r="D55" s="67"/>
      <c r="E55" s="67"/>
      <c r="F55" s="67"/>
      <c r="G55" s="67"/>
    </row>
    <row r="56" spans="2:13" ht="16" thickBot="1" x14ac:dyDescent="0.4">
      <c r="B56" s="41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" outlineLevel="1" thickTop="1" x14ac:dyDescent="0.25"/>
    <row r="58" spans="2:13" outlineLevel="1" x14ac:dyDescent="0.25">
      <c r="C58" s="68" t="s">
        <v>29</v>
      </c>
      <c r="D58" s="68"/>
      <c r="E58" s="68"/>
      <c r="F58" s="68"/>
      <c r="G58" s="68"/>
      <c r="H58" s="13"/>
      <c r="I58" s="13" t="s">
        <v>30</v>
      </c>
      <c r="J58" s="13"/>
      <c r="K58" s="13" t="s">
        <v>31</v>
      </c>
    </row>
    <row r="59" spans="2:13" outlineLevel="1" x14ac:dyDescent="0.25"/>
    <row r="60" spans="2:13" ht="14.5" outlineLevel="1" x14ac:dyDescent="0.35">
      <c r="C60" s="67" t="s">
        <v>58</v>
      </c>
      <c r="D60" s="67"/>
      <c r="E60" s="67"/>
      <c r="F60" s="67"/>
      <c r="G60" s="67"/>
      <c r="I60" s="43">
        <v>123456.789</v>
      </c>
      <c r="K60" s="21" t="str">
        <f t="shared" ref="K60:K66" si="0">C60</f>
        <v>Comma</v>
      </c>
    </row>
    <row r="61" spans="2:13" ht="14.5" outlineLevel="1" x14ac:dyDescent="0.35">
      <c r="C61" s="67"/>
      <c r="D61" s="67"/>
      <c r="E61" s="67"/>
      <c r="F61" s="67"/>
      <c r="G61" s="67"/>
      <c r="K61" s="21"/>
    </row>
    <row r="62" spans="2:13" ht="14.5" outlineLevel="1" x14ac:dyDescent="0.35">
      <c r="C62" s="67" t="s">
        <v>59</v>
      </c>
      <c r="D62" s="67"/>
      <c r="E62" s="67"/>
      <c r="F62" s="67"/>
      <c r="G62" s="67"/>
      <c r="I62" s="42">
        <v>-123456.789</v>
      </c>
      <c r="K62" s="21" t="str">
        <f t="shared" si="0"/>
        <v>Comma [0]</v>
      </c>
    </row>
    <row r="63" spans="2:13" ht="14.5" outlineLevel="1" x14ac:dyDescent="0.35">
      <c r="C63" s="67"/>
      <c r="D63" s="67"/>
      <c r="E63" s="67"/>
      <c r="F63" s="67"/>
      <c r="G63" s="67"/>
      <c r="K63" s="21"/>
    </row>
    <row r="64" spans="2:13" ht="14.5" outlineLevel="1" x14ac:dyDescent="0.35">
      <c r="C64" s="67" t="s">
        <v>60</v>
      </c>
      <c r="D64" s="67"/>
      <c r="E64" s="67"/>
      <c r="F64" s="67"/>
      <c r="G64" s="67"/>
      <c r="I64" s="44">
        <v>123456.789</v>
      </c>
      <c r="K64" s="21" t="str">
        <f t="shared" si="0"/>
        <v>Currency</v>
      </c>
    </row>
    <row r="65" spans="3:11" ht="14.5" outlineLevel="1" x14ac:dyDescent="0.35">
      <c r="C65" s="67"/>
      <c r="D65" s="67"/>
      <c r="E65" s="67"/>
      <c r="F65" s="67"/>
      <c r="G65" s="67"/>
      <c r="K65" s="21"/>
    </row>
    <row r="66" spans="3:11" ht="14.5" outlineLevel="1" x14ac:dyDescent="0.35">
      <c r="C66" s="67" t="s">
        <v>61</v>
      </c>
      <c r="D66" s="67"/>
      <c r="E66" s="67"/>
      <c r="F66" s="67"/>
      <c r="G66" s="67"/>
      <c r="I66" s="45">
        <v>123456.789</v>
      </c>
      <c r="K66" s="21" t="str">
        <f t="shared" si="0"/>
        <v>Currency [0]</v>
      </c>
    </row>
    <row r="67" spans="3:11" ht="14.5" outlineLevel="1" x14ac:dyDescent="0.35">
      <c r="C67" s="67"/>
      <c r="D67" s="67"/>
      <c r="E67" s="67"/>
      <c r="F67" s="67"/>
      <c r="G67" s="67"/>
      <c r="K67" s="21"/>
    </row>
    <row r="68" spans="3:11" ht="14.5" outlineLevel="1" x14ac:dyDescent="0.35">
      <c r="C68" s="67" t="s">
        <v>62</v>
      </c>
      <c r="D68" s="67"/>
      <c r="E68" s="67"/>
      <c r="F68" s="67"/>
      <c r="G68" s="67"/>
      <c r="I68" s="46">
        <f ca="1">TODAY()</f>
        <v>45370</v>
      </c>
      <c r="K68" s="21" t="str">
        <f>C68</f>
        <v>Date</v>
      </c>
    </row>
    <row r="69" spans="3:11" ht="14.5" outlineLevel="1" x14ac:dyDescent="0.35">
      <c r="C69" s="67"/>
      <c r="D69" s="67"/>
      <c r="E69" s="67"/>
      <c r="F69" s="67"/>
      <c r="G69" s="67"/>
      <c r="K69" s="21"/>
    </row>
    <row r="70" spans="3:11" ht="14.5" outlineLevel="1" x14ac:dyDescent="0.35">
      <c r="C70" s="67" t="s">
        <v>63</v>
      </c>
      <c r="D70" s="67"/>
      <c r="E70" s="67"/>
      <c r="F70" s="67"/>
      <c r="G70" s="67"/>
      <c r="I70" s="47">
        <f ca="1">TODAY()</f>
        <v>45370</v>
      </c>
      <c r="K70" s="21" t="str">
        <f>C70</f>
        <v>Date Heading</v>
      </c>
    </row>
    <row r="71" spans="3:11" ht="14.5" outlineLevel="1" x14ac:dyDescent="0.35">
      <c r="C71" s="67"/>
      <c r="D71" s="67"/>
      <c r="E71" s="67"/>
      <c r="F71" s="67"/>
      <c r="G71" s="67"/>
      <c r="K71" s="21"/>
    </row>
    <row r="72" spans="3:11" ht="14.5" outlineLevel="1" x14ac:dyDescent="0.35">
      <c r="C72" s="67" t="s">
        <v>64</v>
      </c>
      <c r="D72" s="67"/>
      <c r="E72" s="67"/>
      <c r="F72" s="67"/>
      <c r="G72" s="67"/>
      <c r="I72" s="34">
        <v>-123456.789</v>
      </c>
      <c r="K72" s="21" t="str">
        <f>C72</f>
        <v>Numbers 0</v>
      </c>
    </row>
    <row r="73" spans="3:11" ht="14.5" outlineLevel="1" x14ac:dyDescent="0.35">
      <c r="C73" s="67"/>
      <c r="D73" s="67"/>
      <c r="E73" s="67"/>
      <c r="F73" s="67"/>
      <c r="G73" s="67"/>
      <c r="K73" s="21"/>
    </row>
    <row r="74" spans="3:11" ht="14.5" outlineLevel="1" x14ac:dyDescent="0.35">
      <c r="C74" s="67" t="s">
        <v>65</v>
      </c>
      <c r="D74" s="67"/>
      <c r="E74" s="67"/>
      <c r="F74" s="67"/>
      <c r="G74" s="67"/>
      <c r="I74" s="35">
        <v>0.5</v>
      </c>
      <c r="K74" s="21" t="str">
        <f>C74</f>
        <v>Percent</v>
      </c>
    </row>
    <row r="75" spans="3:11" outlineLevel="1" x14ac:dyDescent="0.25">
      <c r="C75" s="67"/>
      <c r="D75" s="67"/>
      <c r="E75" s="67"/>
      <c r="F75" s="67"/>
      <c r="G75" s="67"/>
    </row>
    <row r="76" spans="3:11" outlineLevel="1" x14ac:dyDescent="0.25">
      <c r="C76" s="67"/>
      <c r="D76" s="67"/>
      <c r="E76" s="67"/>
      <c r="F76" s="67"/>
      <c r="G76" s="67"/>
    </row>
    <row r="77" spans="3:11" x14ac:dyDescent="0.25">
      <c r="C77" s="67"/>
      <c r="D77" s="67"/>
      <c r="E77" s="67"/>
      <c r="F77" s="67"/>
      <c r="G77" s="67"/>
    </row>
    <row r="78" spans="3:11" x14ac:dyDescent="0.25">
      <c r="C78" s="67"/>
      <c r="D78" s="67"/>
      <c r="E78" s="67"/>
      <c r="F78" s="67"/>
      <c r="G78" s="67"/>
    </row>
    <row r="79" spans="3:11" x14ac:dyDescent="0.25">
      <c r="C79" s="67"/>
      <c r="D79" s="67"/>
      <c r="E79" s="67"/>
      <c r="F79" s="67"/>
      <c r="G79" s="67"/>
    </row>
    <row r="80" spans="3:11" x14ac:dyDescent="0.25">
      <c r="C80" s="67"/>
      <c r="D80" s="67"/>
      <c r="E80" s="67"/>
      <c r="F80" s="67"/>
      <c r="G80" s="67"/>
    </row>
    <row r="81" spans="3:7" x14ac:dyDescent="0.25">
      <c r="C81" s="67"/>
      <c r="D81" s="67"/>
      <c r="E81" s="67"/>
      <c r="F81" s="67"/>
      <c r="G81" s="67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13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0866141732283472" right="0.70866141732283472" top="0.74803149606299213" bottom="0.74803149606299213" header="0.31496062992125984" footer="0.31496062992125984"/>
  <pageSetup paperSize="9" scale="9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30B39-98A1-4087-B669-96EC2F54D4D5}">
  <sheetPr>
    <outlinePr summaryBelow="0" summaryRight="0"/>
    <pageSetUpPr fitToPage="1"/>
  </sheetPr>
  <dimension ref="A1:R112"/>
  <sheetViews>
    <sheetView showGridLines="0" workbookViewId="0">
      <pane ySplit="4" topLeftCell="A5" activePane="bottomLeft" state="frozen"/>
      <selection pane="bottomLeft" activeCell="F13" sqref="F13"/>
    </sheetView>
  </sheetViews>
  <sheetFormatPr defaultRowHeight="11.5" x14ac:dyDescent="0.25"/>
  <cols>
    <col min="1" max="5" width="3.69921875" customWidth="1"/>
    <col min="6" max="6" width="9" bestFit="1" customWidth="1"/>
    <col min="7" max="7" width="10" bestFit="1" customWidth="1"/>
    <col min="9" max="10" width="9.09765625" customWidth="1"/>
  </cols>
  <sheetData>
    <row r="1" spans="1:18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Original Data</v>
      </c>
      <c r="J1" s="66"/>
      <c r="K1" s="66"/>
    </row>
    <row r="2" spans="1:18" ht="17.5" x14ac:dyDescent="0.35">
      <c r="A2" s="40" t="str">
        <f ca="1">Model_Name</f>
        <v>Forecasting examples_no macros.xlsx</v>
      </c>
    </row>
    <row r="3" spans="1:18" x14ac:dyDescent="0.25">
      <c r="A3" s="66" t="s">
        <v>1</v>
      </c>
      <c r="B3" s="66"/>
      <c r="C3" s="66"/>
      <c r="D3" s="66"/>
      <c r="E3" s="66"/>
    </row>
    <row r="4" spans="1:18" ht="14" x14ac:dyDescent="0.3">
      <c r="E4" t="s">
        <v>2</v>
      </c>
      <c r="I4" s="1">
        <f>Overall_Error_Check</f>
        <v>0</v>
      </c>
    </row>
    <row r="6" spans="1:18" ht="16" thickBot="1" x14ac:dyDescent="0.4">
      <c r="B6" s="41">
        <f>MAX($B$5:$B5)+1</f>
        <v>1</v>
      </c>
      <c r="C6" s="2" t="s">
        <v>70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" thickTop="1" x14ac:dyDescent="0.25"/>
    <row r="8" spans="1:18" ht="16.5" x14ac:dyDescent="0.35">
      <c r="C8" s="3" t="s">
        <v>4</v>
      </c>
    </row>
    <row r="10" spans="1:18" ht="16.5" x14ac:dyDescent="0.35">
      <c r="C10" s="3"/>
      <c r="E10" s="4" t="s">
        <v>3</v>
      </c>
    </row>
    <row r="12" spans="1:18" x14ac:dyDescent="0.25">
      <c r="F12" s="13" t="s">
        <v>62</v>
      </c>
      <c r="G12" s="13" t="s">
        <v>71</v>
      </c>
    </row>
    <row r="13" spans="1:18" x14ac:dyDescent="0.25">
      <c r="F13" s="48">
        <v>43585</v>
      </c>
      <c r="G13" s="50">
        <v>2644539</v>
      </c>
    </row>
    <row r="14" spans="1:18" x14ac:dyDescent="0.25">
      <c r="F14" s="49">
        <f>EOMONTH(F13,1)</f>
        <v>43616</v>
      </c>
      <c r="G14" s="50">
        <v>2359800</v>
      </c>
    </row>
    <row r="15" spans="1:18" x14ac:dyDescent="0.25">
      <c r="F15" s="49">
        <f t="shared" ref="F15:F78" si="0">EOMONTH(F14,1)</f>
        <v>43646</v>
      </c>
      <c r="G15" s="50">
        <v>2925918</v>
      </c>
    </row>
    <row r="16" spans="1:18" x14ac:dyDescent="0.25">
      <c r="F16" s="49">
        <f t="shared" si="0"/>
        <v>43677</v>
      </c>
      <c r="G16" s="50">
        <v>3024973</v>
      </c>
    </row>
    <row r="17" spans="6:7" x14ac:dyDescent="0.25">
      <c r="F17" s="49">
        <f t="shared" si="0"/>
        <v>43708</v>
      </c>
      <c r="G17" s="50">
        <v>3177100</v>
      </c>
    </row>
    <row r="18" spans="6:7" x14ac:dyDescent="0.25">
      <c r="F18" s="49">
        <f t="shared" si="0"/>
        <v>43738</v>
      </c>
      <c r="G18" s="50">
        <v>3419595</v>
      </c>
    </row>
    <row r="19" spans="6:7" x14ac:dyDescent="0.25">
      <c r="F19" s="49">
        <f t="shared" si="0"/>
        <v>43769</v>
      </c>
      <c r="G19" s="50">
        <v>3649702</v>
      </c>
    </row>
    <row r="20" spans="6:7" x14ac:dyDescent="0.25">
      <c r="F20" s="49">
        <f t="shared" si="0"/>
        <v>43799</v>
      </c>
      <c r="G20" s="50">
        <v>3650668</v>
      </c>
    </row>
    <row r="21" spans="6:7" x14ac:dyDescent="0.25">
      <c r="F21" s="49">
        <f t="shared" si="0"/>
        <v>43830</v>
      </c>
      <c r="G21" s="50">
        <v>3191526</v>
      </c>
    </row>
    <row r="22" spans="6:7" x14ac:dyDescent="0.25">
      <c r="F22" s="49">
        <f t="shared" si="0"/>
        <v>43861</v>
      </c>
      <c r="G22" s="50">
        <v>3249428</v>
      </c>
    </row>
    <row r="23" spans="6:7" x14ac:dyDescent="0.25">
      <c r="F23" s="49">
        <f t="shared" si="0"/>
        <v>43890</v>
      </c>
      <c r="G23" s="50">
        <v>2971484</v>
      </c>
    </row>
    <row r="24" spans="6:7" x14ac:dyDescent="0.25">
      <c r="F24" s="49">
        <f t="shared" si="0"/>
        <v>43921</v>
      </c>
      <c r="G24" s="50">
        <v>3074209</v>
      </c>
    </row>
    <row r="25" spans="6:7" x14ac:dyDescent="0.25">
      <c r="F25" s="49">
        <f t="shared" si="0"/>
        <v>43951</v>
      </c>
      <c r="G25" s="50">
        <v>2785466</v>
      </c>
    </row>
    <row r="26" spans="6:7" x14ac:dyDescent="0.25">
      <c r="F26" s="49">
        <f t="shared" si="0"/>
        <v>43982</v>
      </c>
      <c r="G26" s="50">
        <v>2515361</v>
      </c>
    </row>
    <row r="27" spans="6:7" x14ac:dyDescent="0.25">
      <c r="F27" s="49">
        <f t="shared" si="0"/>
        <v>44012</v>
      </c>
      <c r="G27" s="50">
        <v>3105958</v>
      </c>
    </row>
    <row r="28" spans="6:7" x14ac:dyDescent="0.25">
      <c r="F28" s="49">
        <f t="shared" si="0"/>
        <v>44043</v>
      </c>
      <c r="G28" s="50">
        <v>3139059</v>
      </c>
    </row>
    <row r="29" spans="6:7" x14ac:dyDescent="0.25">
      <c r="F29" s="49">
        <f t="shared" si="0"/>
        <v>44074</v>
      </c>
      <c r="G29" s="50">
        <v>3380355</v>
      </c>
    </row>
    <row r="30" spans="6:7" x14ac:dyDescent="0.25">
      <c r="F30" s="49">
        <f t="shared" si="0"/>
        <v>44104</v>
      </c>
      <c r="G30" s="50">
        <v>3612886</v>
      </c>
    </row>
    <row r="31" spans="6:7" x14ac:dyDescent="0.25">
      <c r="F31" s="49">
        <f t="shared" si="0"/>
        <v>44135</v>
      </c>
      <c r="G31" s="50">
        <v>3765824</v>
      </c>
    </row>
    <row r="32" spans="6:7" x14ac:dyDescent="0.25">
      <c r="F32" s="49">
        <f t="shared" si="0"/>
        <v>44165</v>
      </c>
      <c r="G32" s="50">
        <v>3771842</v>
      </c>
    </row>
    <row r="33" spans="6:7" x14ac:dyDescent="0.25">
      <c r="F33" s="49">
        <f t="shared" si="0"/>
        <v>44196</v>
      </c>
      <c r="G33" s="50">
        <v>3356365</v>
      </c>
    </row>
    <row r="34" spans="6:7" x14ac:dyDescent="0.25">
      <c r="F34" s="49">
        <f t="shared" si="0"/>
        <v>44227</v>
      </c>
      <c r="G34" s="50">
        <v>3490100</v>
      </c>
    </row>
    <row r="35" spans="6:7" x14ac:dyDescent="0.25">
      <c r="F35" s="49">
        <f t="shared" si="0"/>
        <v>44255</v>
      </c>
      <c r="G35" s="50">
        <v>3163659</v>
      </c>
    </row>
    <row r="36" spans="6:7" x14ac:dyDescent="0.25">
      <c r="F36" s="49">
        <f t="shared" si="0"/>
        <v>44286</v>
      </c>
      <c r="G36" s="50">
        <v>3167124</v>
      </c>
    </row>
    <row r="37" spans="6:7" x14ac:dyDescent="0.25">
      <c r="F37" s="49">
        <f t="shared" si="0"/>
        <v>44316</v>
      </c>
      <c r="G37" s="50">
        <v>2883810</v>
      </c>
    </row>
    <row r="38" spans="6:7" x14ac:dyDescent="0.25">
      <c r="F38" s="49">
        <f t="shared" si="0"/>
        <v>44347</v>
      </c>
      <c r="G38" s="50">
        <v>2610667</v>
      </c>
    </row>
    <row r="39" spans="6:7" x14ac:dyDescent="0.25">
      <c r="F39" s="49">
        <f t="shared" si="0"/>
        <v>44377</v>
      </c>
      <c r="G39" s="50">
        <v>3129205</v>
      </c>
    </row>
    <row r="40" spans="6:7" x14ac:dyDescent="0.25">
      <c r="F40" s="49">
        <f t="shared" si="0"/>
        <v>44408</v>
      </c>
      <c r="G40" s="50">
        <v>3200527</v>
      </c>
    </row>
    <row r="41" spans="6:7" x14ac:dyDescent="0.25">
      <c r="F41" s="49">
        <f t="shared" si="0"/>
        <v>44439</v>
      </c>
      <c r="G41" s="50">
        <v>3547804</v>
      </c>
    </row>
    <row r="42" spans="6:7" x14ac:dyDescent="0.25">
      <c r="F42" s="49">
        <f t="shared" si="0"/>
        <v>44469</v>
      </c>
      <c r="G42" s="50">
        <v>3766323</v>
      </c>
    </row>
    <row r="43" spans="6:7" x14ac:dyDescent="0.25">
      <c r="F43" s="49">
        <f t="shared" si="0"/>
        <v>44500</v>
      </c>
      <c r="G43" s="50">
        <v>3935589</v>
      </c>
    </row>
    <row r="44" spans="6:7" x14ac:dyDescent="0.25">
      <c r="F44" s="49">
        <f t="shared" si="0"/>
        <v>44530</v>
      </c>
      <c r="G44" s="50">
        <v>3917884</v>
      </c>
    </row>
    <row r="45" spans="6:7" x14ac:dyDescent="0.25">
      <c r="F45" s="49">
        <f t="shared" si="0"/>
        <v>44561</v>
      </c>
      <c r="G45" s="50">
        <v>3564970</v>
      </c>
    </row>
    <row r="46" spans="6:7" x14ac:dyDescent="0.25">
      <c r="F46" s="49">
        <f t="shared" si="0"/>
        <v>44592</v>
      </c>
      <c r="G46" s="50">
        <v>3602455</v>
      </c>
    </row>
    <row r="47" spans="6:7" x14ac:dyDescent="0.25">
      <c r="F47" s="49">
        <f t="shared" si="0"/>
        <v>44620</v>
      </c>
      <c r="G47" s="50">
        <v>3326859</v>
      </c>
    </row>
    <row r="48" spans="6:7" x14ac:dyDescent="0.25">
      <c r="F48" s="49">
        <f t="shared" si="0"/>
        <v>44651</v>
      </c>
      <c r="G48" s="50">
        <v>3441693</v>
      </c>
    </row>
    <row r="49" spans="6:7" x14ac:dyDescent="0.25">
      <c r="F49" s="49">
        <f t="shared" si="0"/>
        <v>44681</v>
      </c>
      <c r="G49" s="50">
        <v>3211600</v>
      </c>
    </row>
    <row r="50" spans="6:7" x14ac:dyDescent="0.25">
      <c r="F50" s="49">
        <f t="shared" si="0"/>
        <v>44712</v>
      </c>
      <c r="G50" s="50">
        <v>2998119</v>
      </c>
    </row>
    <row r="51" spans="6:7" x14ac:dyDescent="0.25">
      <c r="F51" s="49">
        <f t="shared" si="0"/>
        <v>44742</v>
      </c>
      <c r="G51" s="50">
        <v>3472440</v>
      </c>
    </row>
    <row r="52" spans="6:7" x14ac:dyDescent="0.25">
      <c r="F52" s="49">
        <f t="shared" si="0"/>
        <v>44773</v>
      </c>
      <c r="G52" s="50">
        <v>3563007</v>
      </c>
    </row>
    <row r="53" spans="6:7" x14ac:dyDescent="0.25">
      <c r="F53" s="49">
        <f t="shared" si="0"/>
        <v>44804</v>
      </c>
      <c r="G53" s="50">
        <v>3820570</v>
      </c>
    </row>
    <row r="54" spans="6:7" x14ac:dyDescent="0.25">
      <c r="F54" s="49">
        <f t="shared" si="0"/>
        <v>44834</v>
      </c>
      <c r="G54" s="50">
        <v>4107195</v>
      </c>
    </row>
    <row r="55" spans="6:7" x14ac:dyDescent="0.25">
      <c r="F55" s="49">
        <f t="shared" si="0"/>
        <v>44865</v>
      </c>
      <c r="G55" s="50">
        <v>4284443</v>
      </c>
    </row>
    <row r="56" spans="6:7" x14ac:dyDescent="0.25">
      <c r="F56" s="49">
        <f t="shared" si="0"/>
        <v>44895</v>
      </c>
      <c r="G56" s="50">
        <v>4356216</v>
      </c>
    </row>
    <row r="57" spans="6:7" x14ac:dyDescent="0.25">
      <c r="F57" s="49">
        <f t="shared" si="0"/>
        <v>44926</v>
      </c>
      <c r="G57" s="50">
        <v>3819379</v>
      </c>
    </row>
    <row r="58" spans="6:7" x14ac:dyDescent="0.25">
      <c r="F58" s="49">
        <f t="shared" si="0"/>
        <v>44957</v>
      </c>
      <c r="G58" s="50">
        <v>3844987</v>
      </c>
    </row>
    <row r="59" spans="6:7" x14ac:dyDescent="0.25">
      <c r="F59" s="49">
        <f t="shared" si="0"/>
        <v>44985</v>
      </c>
      <c r="G59" s="50">
        <v>3478890</v>
      </c>
    </row>
    <row r="60" spans="6:7" x14ac:dyDescent="0.25">
      <c r="F60" s="49">
        <f t="shared" si="0"/>
        <v>45016</v>
      </c>
      <c r="G60" s="50">
        <v>3443039</v>
      </c>
    </row>
    <row r="61" spans="6:7" x14ac:dyDescent="0.25">
      <c r="F61" s="49">
        <f t="shared" si="0"/>
        <v>45046</v>
      </c>
      <c r="G61" s="50">
        <v>3204637</v>
      </c>
    </row>
    <row r="62" spans="6:7" x14ac:dyDescent="0.25">
      <c r="F62" s="49">
        <f t="shared" si="0"/>
        <v>45077</v>
      </c>
      <c r="G62" s="50">
        <v>2966477</v>
      </c>
    </row>
    <row r="63" spans="6:7" x14ac:dyDescent="0.25">
      <c r="F63" s="49">
        <f t="shared" si="0"/>
        <v>45107</v>
      </c>
      <c r="G63" s="50">
        <v>3593364</v>
      </c>
    </row>
    <row r="64" spans="6:7" x14ac:dyDescent="0.25">
      <c r="F64" s="49">
        <f>EOMONTH(F63,1)</f>
        <v>45138</v>
      </c>
      <c r="G64" s="50">
        <v>3604104</v>
      </c>
    </row>
    <row r="65" spans="6:7" x14ac:dyDescent="0.25">
      <c r="F65" s="49">
        <f t="shared" si="0"/>
        <v>45169</v>
      </c>
      <c r="G65" s="50">
        <v>3933016</v>
      </c>
    </row>
    <row r="66" spans="6:7" x14ac:dyDescent="0.25">
      <c r="F66" s="49">
        <f t="shared" si="0"/>
        <v>45199</v>
      </c>
      <c r="G66" s="50">
        <v>4146797</v>
      </c>
    </row>
    <row r="67" spans="6:7" x14ac:dyDescent="0.25">
      <c r="F67" s="49">
        <f t="shared" si="0"/>
        <v>45230</v>
      </c>
      <c r="G67" s="50">
        <v>4176486</v>
      </c>
    </row>
    <row r="68" spans="6:7" x14ac:dyDescent="0.25">
      <c r="F68" s="49">
        <f t="shared" si="0"/>
        <v>45260</v>
      </c>
      <c r="G68" s="50">
        <v>4347059</v>
      </c>
    </row>
    <row r="69" spans="6:7" x14ac:dyDescent="0.25">
      <c r="F69" s="49">
        <f t="shared" si="0"/>
        <v>45291</v>
      </c>
      <c r="G69" s="50">
        <v>3781168</v>
      </c>
    </row>
    <row r="70" spans="6:7" x14ac:dyDescent="0.25">
      <c r="F70" s="49">
        <f t="shared" si="0"/>
        <v>45322</v>
      </c>
      <c r="G70" s="50">
        <v>3858196.3569040108</v>
      </c>
    </row>
    <row r="71" spans="6:7" x14ac:dyDescent="0.25">
      <c r="F71" s="49">
        <f t="shared" si="0"/>
        <v>45351</v>
      </c>
      <c r="G71" s="50">
        <v>3562679.8147925721</v>
      </c>
    </row>
    <row r="72" spans="6:7" x14ac:dyDescent="0.25">
      <c r="F72" s="49">
        <f t="shared" si="0"/>
        <v>45382</v>
      </c>
      <c r="G72" s="50"/>
    </row>
    <row r="73" spans="6:7" x14ac:dyDescent="0.25">
      <c r="F73" s="49">
        <f t="shared" si="0"/>
        <v>45412</v>
      </c>
      <c r="G73" s="50"/>
    </row>
    <row r="74" spans="6:7" x14ac:dyDescent="0.25">
      <c r="F74" s="49">
        <f t="shared" si="0"/>
        <v>45443</v>
      </c>
      <c r="G74" s="50"/>
    </row>
    <row r="75" spans="6:7" x14ac:dyDescent="0.25">
      <c r="F75" s="49">
        <f t="shared" si="0"/>
        <v>45473</v>
      </c>
      <c r="G75" s="50"/>
    </row>
    <row r="76" spans="6:7" x14ac:dyDescent="0.25">
      <c r="F76" s="49">
        <f t="shared" si="0"/>
        <v>45504</v>
      </c>
      <c r="G76" s="50"/>
    </row>
    <row r="77" spans="6:7" x14ac:dyDescent="0.25">
      <c r="F77" s="49">
        <f t="shared" si="0"/>
        <v>45535</v>
      </c>
      <c r="G77" s="50"/>
    </row>
    <row r="78" spans="6:7" x14ac:dyDescent="0.25">
      <c r="F78" s="49">
        <f t="shared" si="0"/>
        <v>45565</v>
      </c>
      <c r="G78" s="50"/>
    </row>
    <row r="79" spans="6:7" x14ac:dyDescent="0.25">
      <c r="F79" s="49">
        <f t="shared" ref="F79:F112" si="1">EOMONTH(F78,1)</f>
        <v>45596</v>
      </c>
      <c r="G79" s="50"/>
    </row>
    <row r="80" spans="6:7" x14ac:dyDescent="0.25">
      <c r="F80" s="49">
        <f t="shared" si="1"/>
        <v>45626</v>
      </c>
      <c r="G80" s="50"/>
    </row>
    <row r="81" spans="6:7" x14ac:dyDescent="0.25">
      <c r="F81" s="49">
        <f t="shared" si="1"/>
        <v>45657</v>
      </c>
      <c r="G81" s="50"/>
    </row>
    <row r="82" spans="6:7" x14ac:dyDescent="0.25">
      <c r="F82" s="49">
        <f t="shared" si="1"/>
        <v>45688</v>
      </c>
      <c r="G82" s="50"/>
    </row>
    <row r="83" spans="6:7" x14ac:dyDescent="0.25">
      <c r="F83" s="49">
        <f t="shared" si="1"/>
        <v>45716</v>
      </c>
      <c r="G83" s="50"/>
    </row>
    <row r="84" spans="6:7" x14ac:dyDescent="0.25">
      <c r="F84" s="49">
        <f t="shared" si="1"/>
        <v>45747</v>
      </c>
      <c r="G84" s="50"/>
    </row>
    <row r="85" spans="6:7" x14ac:dyDescent="0.25">
      <c r="F85" s="49">
        <f t="shared" si="1"/>
        <v>45777</v>
      </c>
      <c r="G85" s="50"/>
    </row>
    <row r="86" spans="6:7" x14ac:dyDescent="0.25">
      <c r="F86" s="49">
        <f t="shared" si="1"/>
        <v>45808</v>
      </c>
      <c r="G86" s="50"/>
    </row>
    <row r="87" spans="6:7" x14ac:dyDescent="0.25">
      <c r="F87" s="49">
        <f t="shared" si="1"/>
        <v>45838</v>
      </c>
      <c r="G87" s="50"/>
    </row>
    <row r="88" spans="6:7" x14ac:dyDescent="0.25">
      <c r="F88" s="49">
        <f t="shared" si="1"/>
        <v>45869</v>
      </c>
      <c r="G88" s="50"/>
    </row>
    <row r="89" spans="6:7" x14ac:dyDescent="0.25">
      <c r="F89" s="49">
        <f t="shared" si="1"/>
        <v>45900</v>
      </c>
      <c r="G89" s="50"/>
    </row>
    <row r="90" spans="6:7" x14ac:dyDescent="0.25">
      <c r="F90" s="49">
        <f t="shared" si="1"/>
        <v>45930</v>
      </c>
      <c r="G90" s="50"/>
    </row>
    <row r="91" spans="6:7" x14ac:dyDescent="0.25">
      <c r="F91" s="49">
        <f t="shared" si="1"/>
        <v>45961</v>
      </c>
      <c r="G91" s="50"/>
    </row>
    <row r="92" spans="6:7" x14ac:dyDescent="0.25">
      <c r="F92" s="49">
        <f t="shared" si="1"/>
        <v>45991</v>
      </c>
      <c r="G92" s="50"/>
    </row>
    <row r="93" spans="6:7" x14ac:dyDescent="0.25">
      <c r="F93" s="49">
        <f t="shared" si="1"/>
        <v>46022</v>
      </c>
      <c r="G93" s="50"/>
    </row>
    <row r="94" spans="6:7" x14ac:dyDescent="0.25">
      <c r="F94" s="49">
        <f t="shared" si="1"/>
        <v>46053</v>
      </c>
      <c r="G94" s="50"/>
    </row>
    <row r="95" spans="6:7" x14ac:dyDescent="0.25">
      <c r="F95" s="49">
        <f t="shared" si="1"/>
        <v>46081</v>
      </c>
      <c r="G95" s="50"/>
    </row>
    <row r="96" spans="6:7" x14ac:dyDescent="0.25">
      <c r="F96" s="49">
        <f t="shared" si="1"/>
        <v>46112</v>
      </c>
      <c r="G96" s="50"/>
    </row>
    <row r="97" spans="6:7" x14ac:dyDescent="0.25">
      <c r="F97" s="49">
        <f t="shared" si="1"/>
        <v>46142</v>
      </c>
      <c r="G97" s="50"/>
    </row>
    <row r="98" spans="6:7" x14ac:dyDescent="0.25">
      <c r="F98" s="49">
        <f t="shared" si="1"/>
        <v>46173</v>
      </c>
      <c r="G98" s="50"/>
    </row>
    <row r="99" spans="6:7" x14ac:dyDescent="0.25">
      <c r="F99" s="49">
        <f t="shared" si="1"/>
        <v>46203</v>
      </c>
      <c r="G99" s="50"/>
    </row>
    <row r="100" spans="6:7" x14ac:dyDescent="0.25">
      <c r="F100" s="49">
        <f t="shared" si="1"/>
        <v>46234</v>
      </c>
      <c r="G100" s="50"/>
    </row>
    <row r="101" spans="6:7" x14ac:dyDescent="0.25">
      <c r="F101" s="49">
        <f t="shared" si="1"/>
        <v>46265</v>
      </c>
      <c r="G101" s="50"/>
    </row>
    <row r="102" spans="6:7" x14ac:dyDescent="0.25">
      <c r="F102" s="49">
        <f t="shared" si="1"/>
        <v>46295</v>
      </c>
      <c r="G102" s="50"/>
    </row>
    <row r="103" spans="6:7" x14ac:dyDescent="0.25">
      <c r="F103" s="49">
        <f t="shared" si="1"/>
        <v>46326</v>
      </c>
      <c r="G103" s="50"/>
    </row>
    <row r="104" spans="6:7" x14ac:dyDescent="0.25">
      <c r="F104" s="49">
        <f t="shared" si="1"/>
        <v>46356</v>
      </c>
      <c r="G104" s="50"/>
    </row>
    <row r="105" spans="6:7" x14ac:dyDescent="0.25">
      <c r="F105" s="49">
        <f t="shared" si="1"/>
        <v>46387</v>
      </c>
      <c r="G105" s="50"/>
    </row>
    <row r="106" spans="6:7" x14ac:dyDescent="0.25">
      <c r="F106" s="49">
        <f t="shared" si="1"/>
        <v>46418</v>
      </c>
      <c r="G106" s="50"/>
    </row>
    <row r="107" spans="6:7" x14ac:dyDescent="0.25">
      <c r="F107" s="49">
        <f t="shared" si="1"/>
        <v>46446</v>
      </c>
      <c r="G107" s="50"/>
    </row>
    <row r="108" spans="6:7" x14ac:dyDescent="0.25">
      <c r="F108" s="49">
        <f t="shared" si="1"/>
        <v>46477</v>
      </c>
      <c r="G108" s="50"/>
    </row>
    <row r="109" spans="6:7" x14ac:dyDescent="0.25">
      <c r="F109" s="49">
        <f t="shared" si="1"/>
        <v>46507</v>
      </c>
      <c r="G109" s="50"/>
    </row>
    <row r="110" spans="6:7" x14ac:dyDescent="0.25">
      <c r="F110" s="49">
        <f t="shared" si="1"/>
        <v>46538</v>
      </c>
      <c r="G110" s="50"/>
    </row>
    <row r="111" spans="6:7" x14ac:dyDescent="0.25">
      <c r="F111" s="49">
        <f t="shared" si="1"/>
        <v>46568</v>
      </c>
      <c r="G111" s="50"/>
    </row>
    <row r="112" spans="6:7" x14ac:dyDescent="0.25">
      <c r="F112" s="49">
        <f t="shared" si="1"/>
        <v>46599</v>
      </c>
      <c r="G112" s="50"/>
    </row>
  </sheetData>
  <mergeCells count="2">
    <mergeCell ref="J1:K1"/>
    <mergeCell ref="A3:E3"/>
  </mergeCells>
  <conditionalFormatting sqref="I4">
    <cfRule type="cellIs" dxfId="12" priority="1" operator="notEqual">
      <formula>0</formula>
    </cfRule>
  </conditionalFormatting>
  <hyperlinks>
    <hyperlink ref="A3:E3" location="HL_Navigator" tooltip="Go to Navigator (Table of Contents)" display="Navigator" xr:uid="{F6FC22A7-3FAF-4215-B969-006736DC1411}"/>
    <hyperlink ref="A3" location="HL_Navigator" display="Navigator" xr:uid="{858510FB-5F7B-461A-9500-0BA80CC2A258}"/>
    <hyperlink ref="I4" location="Overall_Error_Check" tooltip="Go to Overall Error Check" display="Overall_Error_Check" xr:uid="{12383DC3-D5DF-49CF-9C7F-821C223C8501}"/>
  </hyperlinks>
  <pageMargins left="0.70866141732283472" right="0.70866141732283472" top="0.74803149606299213" bottom="0.74803149606299213" header="0.31496062992125984" footer="0.31496062992125984"/>
  <pageSetup paperSize="9" scale="57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1A965-7843-449D-A70A-CE87CC83DF8F}">
  <sheetPr>
    <outlinePr summaryBelow="0" summaryRight="0"/>
    <pageSetUpPr fitToPage="1"/>
  </sheetPr>
  <dimension ref="A1:R112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1.5" x14ac:dyDescent="0.25"/>
  <cols>
    <col min="1" max="5" width="3.69921875" customWidth="1"/>
    <col min="6" max="6" width="8.69921875" bestFit="1" customWidth="1"/>
    <col min="7" max="9" width="10" bestFit="1" customWidth="1"/>
  </cols>
  <sheetData>
    <row r="1" spans="1:18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Method 1 - Using TREND</v>
      </c>
      <c r="J1" s="66"/>
      <c r="K1" s="66"/>
    </row>
    <row r="2" spans="1:18" ht="17.5" x14ac:dyDescent="0.35">
      <c r="A2" s="40" t="str">
        <f ca="1">Model_Name</f>
        <v>Forecasting examples_no macros.xlsx</v>
      </c>
    </row>
    <row r="3" spans="1:18" x14ac:dyDescent="0.25">
      <c r="A3" s="66" t="s">
        <v>1</v>
      </c>
      <c r="B3" s="66"/>
      <c r="C3" s="66"/>
      <c r="D3" s="66"/>
      <c r="E3" s="66"/>
    </row>
    <row r="4" spans="1:18" ht="14" x14ac:dyDescent="0.3">
      <c r="E4" t="s">
        <v>2</v>
      </c>
      <c r="I4" s="1">
        <f>Overall_Error_Check</f>
        <v>0</v>
      </c>
    </row>
    <row r="6" spans="1:18" ht="16" thickBot="1" x14ac:dyDescent="0.4">
      <c r="B6" s="41">
        <f>MAX($B$5:$B5)+1</f>
        <v>1</v>
      </c>
      <c r="C6" s="2" t="s">
        <v>70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" thickTop="1" x14ac:dyDescent="0.25"/>
    <row r="8" spans="1:18" ht="16.5" x14ac:dyDescent="0.35">
      <c r="C8" s="3" t="s">
        <v>4</v>
      </c>
    </row>
    <row r="10" spans="1:18" ht="16.5" x14ac:dyDescent="0.35">
      <c r="C10" s="3"/>
      <c r="E10" s="4" t="s">
        <v>3</v>
      </c>
    </row>
    <row r="12" spans="1:18" x14ac:dyDescent="0.25">
      <c r="F12" s="13" t="s">
        <v>62</v>
      </c>
      <c r="G12" s="13" t="s">
        <v>71</v>
      </c>
      <c r="H12" s="13" t="s">
        <v>72</v>
      </c>
      <c r="I12" s="13" t="s">
        <v>73</v>
      </c>
    </row>
    <row r="13" spans="1:18" ht="12" x14ac:dyDescent="0.3">
      <c r="F13" s="52">
        <f>IF('Original Data'!F13="","",'Original Data'!F13)</f>
        <v>43585</v>
      </c>
      <c r="G13" s="51">
        <f>IF('Original Data'!G13="","",'Original Data'!G13)</f>
        <v>2644539</v>
      </c>
      <c r="H13" s="23"/>
      <c r="I13" s="54">
        <f>N(G13)+N(H13)</f>
        <v>2644539</v>
      </c>
    </row>
    <row r="14" spans="1:18" ht="12" x14ac:dyDescent="0.3">
      <c r="F14" s="52">
        <f>IF('Original Data'!F14="","",'Original Data'!F14)</f>
        <v>43616</v>
      </c>
      <c r="G14" s="51">
        <f>IF('Original Data'!G14="","",'Original Data'!G14)</f>
        <v>2359800</v>
      </c>
      <c r="H14" s="23"/>
      <c r="I14" s="54">
        <f t="shared" ref="I14:I112" si="0">N(G14)+N(H14)</f>
        <v>2359800</v>
      </c>
    </row>
    <row r="15" spans="1:18" ht="12" x14ac:dyDescent="0.3">
      <c r="F15" s="52">
        <f>IF('Original Data'!F15="","",'Original Data'!F15)</f>
        <v>43646</v>
      </c>
      <c r="G15" s="51">
        <f>IF('Original Data'!G15="","",'Original Data'!G15)</f>
        <v>2925918</v>
      </c>
      <c r="H15" s="23"/>
      <c r="I15" s="54">
        <f t="shared" si="0"/>
        <v>2925918</v>
      </c>
    </row>
    <row r="16" spans="1:18" ht="12" x14ac:dyDescent="0.3">
      <c r="F16" s="52">
        <f>IF('Original Data'!F16="","",'Original Data'!F16)</f>
        <v>43677</v>
      </c>
      <c r="G16" s="51">
        <f>IF('Original Data'!G16="","",'Original Data'!G16)</f>
        <v>3024973</v>
      </c>
      <c r="H16" s="23"/>
      <c r="I16" s="54">
        <f t="shared" si="0"/>
        <v>3024973</v>
      </c>
    </row>
    <row r="17" spans="6:9" ht="12" x14ac:dyDescent="0.3">
      <c r="F17" s="52">
        <f>IF('Original Data'!F17="","",'Original Data'!F17)</f>
        <v>43708</v>
      </c>
      <c r="G17" s="51">
        <f>IF('Original Data'!G17="","",'Original Data'!G17)</f>
        <v>3177100</v>
      </c>
      <c r="H17" s="23"/>
      <c r="I17" s="54">
        <f t="shared" si="0"/>
        <v>3177100</v>
      </c>
    </row>
    <row r="18" spans="6:9" ht="12" x14ac:dyDescent="0.3">
      <c r="F18" s="52">
        <f>IF('Original Data'!F18="","",'Original Data'!F18)</f>
        <v>43738</v>
      </c>
      <c r="G18" s="51">
        <f>IF('Original Data'!G18="","",'Original Data'!G18)</f>
        <v>3419595</v>
      </c>
      <c r="H18" s="23"/>
      <c r="I18" s="54">
        <f t="shared" si="0"/>
        <v>3419595</v>
      </c>
    </row>
    <row r="19" spans="6:9" ht="12" x14ac:dyDescent="0.3">
      <c r="F19" s="52">
        <f>IF('Original Data'!F19="","",'Original Data'!F19)</f>
        <v>43769</v>
      </c>
      <c r="G19" s="51">
        <f>IF('Original Data'!G19="","",'Original Data'!G19)</f>
        <v>3649702</v>
      </c>
      <c r="H19" s="23"/>
      <c r="I19" s="54">
        <f t="shared" si="0"/>
        <v>3649702</v>
      </c>
    </row>
    <row r="20" spans="6:9" ht="12" x14ac:dyDescent="0.3">
      <c r="F20" s="52">
        <f>IF('Original Data'!F20="","",'Original Data'!F20)</f>
        <v>43799</v>
      </c>
      <c r="G20" s="51">
        <f>IF('Original Data'!G20="","",'Original Data'!G20)</f>
        <v>3650668</v>
      </c>
      <c r="H20" s="23"/>
      <c r="I20" s="54">
        <f t="shared" si="0"/>
        <v>3650668</v>
      </c>
    </row>
    <row r="21" spans="6:9" ht="12" x14ac:dyDescent="0.3">
      <c r="F21" s="52">
        <f>IF('Original Data'!F21="","",'Original Data'!F21)</f>
        <v>43830</v>
      </c>
      <c r="G21" s="51">
        <f>IF('Original Data'!G21="","",'Original Data'!G21)</f>
        <v>3191526</v>
      </c>
      <c r="H21" s="23"/>
      <c r="I21" s="54">
        <f t="shared" si="0"/>
        <v>3191526</v>
      </c>
    </row>
    <row r="22" spans="6:9" ht="12" x14ac:dyDescent="0.3">
      <c r="F22" s="52">
        <f>IF('Original Data'!F22="","",'Original Data'!F22)</f>
        <v>43861</v>
      </c>
      <c r="G22" s="51">
        <f>IF('Original Data'!G22="","",'Original Data'!G22)</f>
        <v>3249428</v>
      </c>
      <c r="H22" s="23"/>
      <c r="I22" s="54">
        <f t="shared" si="0"/>
        <v>3249428</v>
      </c>
    </row>
    <row r="23" spans="6:9" ht="12" x14ac:dyDescent="0.3">
      <c r="F23" s="52">
        <f>IF('Original Data'!F23="","",'Original Data'!F23)</f>
        <v>43890</v>
      </c>
      <c r="G23" s="51">
        <f>IF('Original Data'!G23="","",'Original Data'!G23)</f>
        <v>2971484</v>
      </c>
      <c r="H23" s="23"/>
      <c r="I23" s="54">
        <f t="shared" si="0"/>
        <v>2971484</v>
      </c>
    </row>
    <row r="24" spans="6:9" ht="12" x14ac:dyDescent="0.3">
      <c r="F24" s="52">
        <f>IF('Original Data'!F24="","",'Original Data'!F24)</f>
        <v>43921</v>
      </c>
      <c r="G24" s="51">
        <f>IF('Original Data'!G24="","",'Original Data'!G24)</f>
        <v>3074209</v>
      </c>
      <c r="H24" s="23"/>
      <c r="I24" s="54">
        <f t="shared" si="0"/>
        <v>3074209</v>
      </c>
    </row>
    <row r="25" spans="6:9" ht="12" x14ac:dyDescent="0.3">
      <c r="F25" s="52">
        <f>IF('Original Data'!F25="","",'Original Data'!F25)</f>
        <v>43951</v>
      </c>
      <c r="G25" s="51">
        <f>IF('Original Data'!G25="","",'Original Data'!G25)</f>
        <v>2785466</v>
      </c>
      <c r="H25" s="23"/>
      <c r="I25" s="54">
        <f t="shared" si="0"/>
        <v>2785466</v>
      </c>
    </row>
    <row r="26" spans="6:9" ht="12" x14ac:dyDescent="0.3">
      <c r="F26" s="52">
        <f>IF('Original Data'!F26="","",'Original Data'!F26)</f>
        <v>43982</v>
      </c>
      <c r="G26" s="51">
        <f>IF('Original Data'!G26="","",'Original Data'!G26)</f>
        <v>2515361</v>
      </c>
      <c r="H26" s="23"/>
      <c r="I26" s="54">
        <f t="shared" si="0"/>
        <v>2515361</v>
      </c>
    </row>
    <row r="27" spans="6:9" ht="12" x14ac:dyDescent="0.3">
      <c r="F27" s="52">
        <f>IF('Original Data'!F27="","",'Original Data'!F27)</f>
        <v>44012</v>
      </c>
      <c r="G27" s="51">
        <f>IF('Original Data'!G27="","",'Original Data'!G27)</f>
        <v>3105958</v>
      </c>
      <c r="H27" s="23"/>
      <c r="I27" s="54">
        <f t="shared" si="0"/>
        <v>3105958</v>
      </c>
    </row>
    <row r="28" spans="6:9" ht="12" x14ac:dyDescent="0.3">
      <c r="F28" s="52">
        <f>IF('Original Data'!F28="","",'Original Data'!F28)</f>
        <v>44043</v>
      </c>
      <c r="G28" s="51">
        <f>IF('Original Data'!G28="","",'Original Data'!G28)</f>
        <v>3139059</v>
      </c>
      <c r="H28" s="23"/>
      <c r="I28" s="54">
        <f t="shared" si="0"/>
        <v>3139059</v>
      </c>
    </row>
    <row r="29" spans="6:9" ht="12" x14ac:dyDescent="0.3">
      <c r="F29" s="52">
        <f>IF('Original Data'!F29="","",'Original Data'!F29)</f>
        <v>44074</v>
      </c>
      <c r="G29" s="51">
        <f>IF('Original Data'!G29="","",'Original Data'!G29)</f>
        <v>3380355</v>
      </c>
      <c r="H29" s="23"/>
      <c r="I29" s="54">
        <f t="shared" si="0"/>
        <v>3380355</v>
      </c>
    </row>
    <row r="30" spans="6:9" ht="12" x14ac:dyDescent="0.3">
      <c r="F30" s="52">
        <f>IF('Original Data'!F30="","",'Original Data'!F30)</f>
        <v>44104</v>
      </c>
      <c r="G30" s="51">
        <f>IF('Original Data'!G30="","",'Original Data'!G30)</f>
        <v>3612886</v>
      </c>
      <c r="H30" s="23"/>
      <c r="I30" s="54">
        <f t="shared" si="0"/>
        <v>3612886</v>
      </c>
    </row>
    <row r="31" spans="6:9" ht="12" x14ac:dyDescent="0.3">
      <c r="F31" s="52">
        <f>IF('Original Data'!F31="","",'Original Data'!F31)</f>
        <v>44135</v>
      </c>
      <c r="G31" s="51">
        <f>IF('Original Data'!G31="","",'Original Data'!G31)</f>
        <v>3765824</v>
      </c>
      <c r="H31" s="23"/>
      <c r="I31" s="54">
        <f t="shared" si="0"/>
        <v>3765824</v>
      </c>
    </row>
    <row r="32" spans="6:9" ht="12" x14ac:dyDescent="0.3">
      <c r="F32" s="52">
        <f>IF('Original Data'!F32="","",'Original Data'!F32)</f>
        <v>44165</v>
      </c>
      <c r="G32" s="51">
        <f>IF('Original Data'!G32="","",'Original Data'!G32)</f>
        <v>3771842</v>
      </c>
      <c r="H32" s="23"/>
      <c r="I32" s="54">
        <f t="shared" si="0"/>
        <v>3771842</v>
      </c>
    </row>
    <row r="33" spans="6:9" ht="12" x14ac:dyDescent="0.3">
      <c r="F33" s="52">
        <f>IF('Original Data'!F33="","",'Original Data'!F33)</f>
        <v>44196</v>
      </c>
      <c r="G33" s="51">
        <f>IF('Original Data'!G33="","",'Original Data'!G33)</f>
        <v>3356365</v>
      </c>
      <c r="H33" s="23"/>
      <c r="I33" s="54">
        <f t="shared" si="0"/>
        <v>3356365</v>
      </c>
    </row>
    <row r="34" spans="6:9" ht="12" x14ac:dyDescent="0.3">
      <c r="F34" s="52">
        <f>IF('Original Data'!F34="","",'Original Data'!F34)</f>
        <v>44227</v>
      </c>
      <c r="G34" s="51">
        <f>IF('Original Data'!G34="","",'Original Data'!G34)</f>
        <v>3490100</v>
      </c>
      <c r="H34" s="23"/>
      <c r="I34" s="54">
        <f t="shared" si="0"/>
        <v>3490100</v>
      </c>
    </row>
    <row r="35" spans="6:9" ht="12" x14ac:dyDescent="0.3">
      <c r="F35" s="52">
        <f>IF('Original Data'!F35="","",'Original Data'!F35)</f>
        <v>44255</v>
      </c>
      <c r="G35" s="51">
        <f>IF('Original Data'!G35="","",'Original Data'!G35)</f>
        <v>3163659</v>
      </c>
      <c r="H35" s="23"/>
      <c r="I35" s="54">
        <f t="shared" si="0"/>
        <v>3163659</v>
      </c>
    </row>
    <row r="36" spans="6:9" ht="12" x14ac:dyDescent="0.3">
      <c r="F36" s="52">
        <f>IF('Original Data'!F36="","",'Original Data'!F36)</f>
        <v>44286</v>
      </c>
      <c r="G36" s="51">
        <f>IF('Original Data'!G36="","",'Original Data'!G36)</f>
        <v>3167124</v>
      </c>
      <c r="H36" s="23"/>
      <c r="I36" s="54">
        <f t="shared" si="0"/>
        <v>3167124</v>
      </c>
    </row>
    <row r="37" spans="6:9" ht="12" x14ac:dyDescent="0.3">
      <c r="F37" s="52">
        <f>IF('Original Data'!F37="","",'Original Data'!F37)</f>
        <v>44316</v>
      </c>
      <c r="G37" s="51">
        <f>IF('Original Data'!G37="","",'Original Data'!G37)</f>
        <v>2883810</v>
      </c>
      <c r="H37" s="23"/>
      <c r="I37" s="54">
        <f t="shared" si="0"/>
        <v>2883810</v>
      </c>
    </row>
    <row r="38" spans="6:9" ht="12" x14ac:dyDescent="0.3">
      <c r="F38" s="52">
        <f>IF('Original Data'!F38="","",'Original Data'!F38)</f>
        <v>44347</v>
      </c>
      <c r="G38" s="51">
        <f>IF('Original Data'!G38="","",'Original Data'!G38)</f>
        <v>2610667</v>
      </c>
      <c r="H38" s="23"/>
      <c r="I38" s="54">
        <f t="shared" si="0"/>
        <v>2610667</v>
      </c>
    </row>
    <row r="39" spans="6:9" ht="12" x14ac:dyDescent="0.3">
      <c r="F39" s="52">
        <f>IF('Original Data'!F39="","",'Original Data'!F39)</f>
        <v>44377</v>
      </c>
      <c r="G39" s="51">
        <f>IF('Original Data'!G39="","",'Original Data'!G39)</f>
        <v>3129205</v>
      </c>
      <c r="H39" s="23"/>
      <c r="I39" s="54">
        <f t="shared" si="0"/>
        <v>3129205</v>
      </c>
    </row>
    <row r="40" spans="6:9" ht="12" x14ac:dyDescent="0.3">
      <c r="F40" s="52">
        <f>IF('Original Data'!F40="","",'Original Data'!F40)</f>
        <v>44408</v>
      </c>
      <c r="G40" s="51">
        <f>IF('Original Data'!G40="","",'Original Data'!G40)</f>
        <v>3200527</v>
      </c>
      <c r="H40" s="23"/>
      <c r="I40" s="54">
        <f t="shared" si="0"/>
        <v>3200527</v>
      </c>
    </row>
    <row r="41" spans="6:9" ht="12" x14ac:dyDescent="0.3">
      <c r="F41" s="52">
        <f>IF('Original Data'!F41="","",'Original Data'!F41)</f>
        <v>44439</v>
      </c>
      <c r="G41" s="51">
        <f>IF('Original Data'!G41="","",'Original Data'!G41)</f>
        <v>3547804</v>
      </c>
      <c r="H41" s="23"/>
      <c r="I41" s="54">
        <f t="shared" si="0"/>
        <v>3547804</v>
      </c>
    </row>
    <row r="42" spans="6:9" ht="12" x14ac:dyDescent="0.3">
      <c r="F42" s="52">
        <f>IF('Original Data'!F42="","",'Original Data'!F42)</f>
        <v>44469</v>
      </c>
      <c r="G42" s="51">
        <f>IF('Original Data'!G42="","",'Original Data'!G42)</f>
        <v>3766323</v>
      </c>
      <c r="H42" s="23"/>
      <c r="I42" s="54">
        <f t="shared" si="0"/>
        <v>3766323</v>
      </c>
    </row>
    <row r="43" spans="6:9" ht="12" x14ac:dyDescent="0.3">
      <c r="F43" s="52">
        <f>IF('Original Data'!F43="","",'Original Data'!F43)</f>
        <v>44500</v>
      </c>
      <c r="G43" s="51">
        <f>IF('Original Data'!G43="","",'Original Data'!G43)</f>
        <v>3935589</v>
      </c>
      <c r="H43" s="23"/>
      <c r="I43" s="54">
        <f t="shared" si="0"/>
        <v>3935589</v>
      </c>
    </row>
    <row r="44" spans="6:9" ht="12" x14ac:dyDescent="0.3">
      <c r="F44" s="52">
        <f>IF('Original Data'!F44="","",'Original Data'!F44)</f>
        <v>44530</v>
      </c>
      <c r="G44" s="51">
        <f>IF('Original Data'!G44="","",'Original Data'!G44)</f>
        <v>3917884</v>
      </c>
      <c r="H44" s="23"/>
      <c r="I44" s="54">
        <f t="shared" si="0"/>
        <v>3917884</v>
      </c>
    </row>
    <row r="45" spans="6:9" ht="12" x14ac:dyDescent="0.3">
      <c r="F45" s="52">
        <f>IF('Original Data'!F45="","",'Original Data'!F45)</f>
        <v>44561</v>
      </c>
      <c r="G45" s="51">
        <f>IF('Original Data'!G45="","",'Original Data'!G45)</f>
        <v>3564970</v>
      </c>
      <c r="H45" s="23"/>
      <c r="I45" s="54">
        <f t="shared" si="0"/>
        <v>3564970</v>
      </c>
    </row>
    <row r="46" spans="6:9" ht="12" x14ac:dyDescent="0.3">
      <c r="F46" s="52">
        <f>IF('Original Data'!F46="","",'Original Data'!F46)</f>
        <v>44592</v>
      </c>
      <c r="G46" s="51">
        <f>IF('Original Data'!G46="","",'Original Data'!G46)</f>
        <v>3602455</v>
      </c>
      <c r="H46" s="23"/>
      <c r="I46" s="54">
        <f t="shared" si="0"/>
        <v>3602455</v>
      </c>
    </row>
    <row r="47" spans="6:9" ht="12" x14ac:dyDescent="0.3">
      <c r="F47" s="52">
        <f>IF('Original Data'!F47="","",'Original Data'!F47)</f>
        <v>44620</v>
      </c>
      <c r="G47" s="51">
        <f>IF('Original Data'!G47="","",'Original Data'!G47)</f>
        <v>3326859</v>
      </c>
      <c r="H47" s="23"/>
      <c r="I47" s="54">
        <f t="shared" si="0"/>
        <v>3326859</v>
      </c>
    </row>
    <row r="48" spans="6:9" ht="12" x14ac:dyDescent="0.3">
      <c r="F48" s="52">
        <f>IF('Original Data'!F48="","",'Original Data'!F48)</f>
        <v>44651</v>
      </c>
      <c r="G48" s="51">
        <f>IF('Original Data'!G48="","",'Original Data'!G48)</f>
        <v>3441693</v>
      </c>
      <c r="H48" s="23"/>
      <c r="I48" s="54">
        <f t="shared" si="0"/>
        <v>3441693</v>
      </c>
    </row>
    <row r="49" spans="6:9" ht="12" x14ac:dyDescent="0.3">
      <c r="F49" s="52">
        <f>IF('Original Data'!F49="","",'Original Data'!F49)</f>
        <v>44681</v>
      </c>
      <c r="G49" s="51">
        <f>IF('Original Data'!G49="","",'Original Data'!G49)</f>
        <v>3211600</v>
      </c>
      <c r="H49" s="23"/>
      <c r="I49" s="54">
        <f t="shared" si="0"/>
        <v>3211600</v>
      </c>
    </row>
    <row r="50" spans="6:9" ht="12" x14ac:dyDescent="0.3">
      <c r="F50" s="52">
        <f>IF('Original Data'!F50="","",'Original Data'!F50)</f>
        <v>44712</v>
      </c>
      <c r="G50" s="51">
        <f>IF('Original Data'!G50="","",'Original Data'!G50)</f>
        <v>2998119</v>
      </c>
      <c r="H50" s="23"/>
      <c r="I50" s="54">
        <f t="shared" si="0"/>
        <v>2998119</v>
      </c>
    </row>
    <row r="51" spans="6:9" ht="12" x14ac:dyDescent="0.3">
      <c r="F51" s="52">
        <f>IF('Original Data'!F51="","",'Original Data'!F51)</f>
        <v>44742</v>
      </c>
      <c r="G51" s="51">
        <f>IF('Original Data'!G51="","",'Original Data'!G51)</f>
        <v>3472440</v>
      </c>
      <c r="H51" s="23"/>
      <c r="I51" s="54">
        <f t="shared" si="0"/>
        <v>3472440</v>
      </c>
    </row>
    <row r="52" spans="6:9" ht="12" x14ac:dyDescent="0.3">
      <c r="F52" s="52">
        <f>IF('Original Data'!F52="","",'Original Data'!F52)</f>
        <v>44773</v>
      </c>
      <c r="G52" s="51">
        <f>IF('Original Data'!G52="","",'Original Data'!G52)</f>
        <v>3563007</v>
      </c>
      <c r="H52" s="23"/>
      <c r="I52" s="54">
        <f t="shared" si="0"/>
        <v>3563007</v>
      </c>
    </row>
    <row r="53" spans="6:9" ht="12" x14ac:dyDescent="0.3">
      <c r="F53" s="52">
        <f>IF('Original Data'!F53="","",'Original Data'!F53)</f>
        <v>44804</v>
      </c>
      <c r="G53" s="51">
        <f>IF('Original Data'!G53="","",'Original Data'!G53)</f>
        <v>3820570</v>
      </c>
      <c r="H53" s="23"/>
      <c r="I53" s="54">
        <f t="shared" si="0"/>
        <v>3820570</v>
      </c>
    </row>
    <row r="54" spans="6:9" ht="12" x14ac:dyDescent="0.3">
      <c r="F54" s="52">
        <f>IF('Original Data'!F54="","",'Original Data'!F54)</f>
        <v>44834</v>
      </c>
      <c r="G54" s="51">
        <f>IF('Original Data'!G54="","",'Original Data'!G54)</f>
        <v>4107195</v>
      </c>
      <c r="H54" s="23"/>
      <c r="I54" s="54">
        <f t="shared" si="0"/>
        <v>4107195</v>
      </c>
    </row>
    <row r="55" spans="6:9" ht="12" x14ac:dyDescent="0.3">
      <c r="F55" s="52">
        <f>IF('Original Data'!F55="","",'Original Data'!F55)</f>
        <v>44865</v>
      </c>
      <c r="G55" s="51">
        <f>IF('Original Data'!G55="","",'Original Data'!G55)</f>
        <v>4284443</v>
      </c>
      <c r="H55" s="23"/>
      <c r="I55" s="54">
        <f t="shared" si="0"/>
        <v>4284443</v>
      </c>
    </row>
    <row r="56" spans="6:9" ht="12" x14ac:dyDescent="0.3">
      <c r="F56" s="52">
        <f>IF('Original Data'!F56="","",'Original Data'!F56)</f>
        <v>44895</v>
      </c>
      <c r="G56" s="51">
        <f>IF('Original Data'!G56="","",'Original Data'!G56)</f>
        <v>4356216</v>
      </c>
      <c r="H56" s="23"/>
      <c r="I56" s="54">
        <f t="shared" si="0"/>
        <v>4356216</v>
      </c>
    </row>
    <row r="57" spans="6:9" ht="12" x14ac:dyDescent="0.3">
      <c r="F57" s="52">
        <f>IF('Original Data'!F57="","",'Original Data'!F57)</f>
        <v>44926</v>
      </c>
      <c r="G57" s="51">
        <f>IF('Original Data'!G57="","",'Original Data'!G57)</f>
        <v>3819379</v>
      </c>
      <c r="H57" s="23"/>
      <c r="I57" s="54">
        <f t="shared" si="0"/>
        <v>3819379</v>
      </c>
    </row>
    <row r="58" spans="6:9" ht="12" x14ac:dyDescent="0.3">
      <c r="F58" s="52">
        <f>IF('Original Data'!F58="","",'Original Data'!F58)</f>
        <v>44957</v>
      </c>
      <c r="G58" s="51">
        <f>IF('Original Data'!G58="","",'Original Data'!G58)</f>
        <v>3844987</v>
      </c>
      <c r="H58" s="23"/>
      <c r="I58" s="54">
        <f t="shared" si="0"/>
        <v>3844987</v>
      </c>
    </row>
    <row r="59" spans="6:9" ht="12" x14ac:dyDescent="0.3">
      <c r="F59" s="52">
        <f>IF('Original Data'!F59="","",'Original Data'!F59)</f>
        <v>44985</v>
      </c>
      <c r="G59" s="51">
        <f>IF('Original Data'!G59="","",'Original Data'!G59)</f>
        <v>3478890</v>
      </c>
      <c r="H59" s="23"/>
      <c r="I59" s="54">
        <f t="shared" si="0"/>
        <v>3478890</v>
      </c>
    </row>
    <row r="60" spans="6:9" ht="12" x14ac:dyDescent="0.3">
      <c r="F60" s="52">
        <f>IF('Original Data'!F60="","",'Original Data'!F60)</f>
        <v>45016</v>
      </c>
      <c r="G60" s="51">
        <f>IF('Original Data'!G60="","",'Original Data'!G60)</f>
        <v>3443039</v>
      </c>
      <c r="H60" s="23"/>
      <c r="I60" s="54">
        <f t="shared" si="0"/>
        <v>3443039</v>
      </c>
    </row>
    <row r="61" spans="6:9" ht="12" x14ac:dyDescent="0.3">
      <c r="F61" s="52">
        <f>IF('Original Data'!F61="","",'Original Data'!F61)</f>
        <v>45046</v>
      </c>
      <c r="G61" s="51">
        <f>IF('Original Data'!G61="","",'Original Data'!G61)</f>
        <v>3204637</v>
      </c>
      <c r="H61" s="23"/>
      <c r="I61" s="54">
        <f t="shared" si="0"/>
        <v>3204637</v>
      </c>
    </row>
    <row r="62" spans="6:9" ht="12" x14ac:dyDescent="0.3">
      <c r="F62" s="52">
        <f>IF('Original Data'!F62="","",'Original Data'!F62)</f>
        <v>45077</v>
      </c>
      <c r="G62" s="51">
        <f>IF('Original Data'!G62="","",'Original Data'!G62)</f>
        <v>2966477</v>
      </c>
      <c r="H62" s="23"/>
      <c r="I62" s="54">
        <f t="shared" si="0"/>
        <v>2966477</v>
      </c>
    </row>
    <row r="63" spans="6:9" ht="12" x14ac:dyDescent="0.3">
      <c r="F63" s="52">
        <f>IF('Original Data'!F63="","",'Original Data'!F63)</f>
        <v>45107</v>
      </c>
      <c r="G63" s="51">
        <f>IF('Original Data'!G63="","",'Original Data'!G63)</f>
        <v>3593364</v>
      </c>
      <c r="H63" s="23"/>
      <c r="I63" s="54">
        <f t="shared" si="0"/>
        <v>3593364</v>
      </c>
    </row>
    <row r="64" spans="6:9" ht="12" x14ac:dyDescent="0.3">
      <c r="F64" s="52">
        <f>IF('Original Data'!F64="","",'Original Data'!F64)</f>
        <v>45138</v>
      </c>
      <c r="G64" s="51">
        <f>IF('Original Data'!G64="","",'Original Data'!G64)</f>
        <v>3604104</v>
      </c>
      <c r="H64" s="23"/>
      <c r="I64" s="54">
        <f t="shared" si="0"/>
        <v>3604104</v>
      </c>
    </row>
    <row r="65" spans="6:9" ht="12" x14ac:dyDescent="0.3">
      <c r="F65" s="52">
        <f>IF('Original Data'!F65="","",'Original Data'!F65)</f>
        <v>45169</v>
      </c>
      <c r="G65" s="51">
        <f>IF('Original Data'!G65="","",'Original Data'!G65)</f>
        <v>3933016</v>
      </c>
      <c r="H65" s="23"/>
      <c r="I65" s="54">
        <f t="shared" si="0"/>
        <v>3933016</v>
      </c>
    </row>
    <row r="66" spans="6:9" ht="12" x14ac:dyDescent="0.3">
      <c r="F66" s="52">
        <f>IF('Original Data'!F66="","",'Original Data'!F66)</f>
        <v>45199</v>
      </c>
      <c r="G66" s="51">
        <f>IF('Original Data'!G66="","",'Original Data'!G66)</f>
        <v>4146797</v>
      </c>
      <c r="H66" s="23"/>
      <c r="I66" s="54">
        <f t="shared" si="0"/>
        <v>4146797</v>
      </c>
    </row>
    <row r="67" spans="6:9" ht="12" x14ac:dyDescent="0.3">
      <c r="F67" s="52">
        <f>IF('Original Data'!F67="","",'Original Data'!F67)</f>
        <v>45230</v>
      </c>
      <c r="G67" s="51">
        <f>IF('Original Data'!G67="","",'Original Data'!G67)</f>
        <v>4176486</v>
      </c>
      <c r="H67" s="23"/>
      <c r="I67" s="54">
        <f t="shared" si="0"/>
        <v>4176486</v>
      </c>
    </row>
    <row r="68" spans="6:9" ht="12" x14ac:dyDescent="0.3">
      <c r="F68" s="52">
        <f>IF('Original Data'!F68="","",'Original Data'!F68)</f>
        <v>45260</v>
      </c>
      <c r="G68" s="51">
        <f>IF('Original Data'!G68="","",'Original Data'!G68)</f>
        <v>4347059</v>
      </c>
      <c r="H68" s="23"/>
      <c r="I68" s="54">
        <f t="shared" si="0"/>
        <v>4347059</v>
      </c>
    </row>
    <row r="69" spans="6:9" ht="12" x14ac:dyDescent="0.3">
      <c r="F69" s="52">
        <f>IF('Original Data'!F69="","",'Original Data'!F69)</f>
        <v>45291</v>
      </c>
      <c r="G69" s="51">
        <f>IF('Original Data'!G69="","",'Original Data'!G69)</f>
        <v>3781168</v>
      </c>
      <c r="H69" s="23"/>
      <c r="I69" s="54">
        <f t="shared" si="0"/>
        <v>3781168</v>
      </c>
    </row>
    <row r="70" spans="6:9" ht="12" x14ac:dyDescent="0.3">
      <c r="F70" s="52">
        <f>IF('Original Data'!F70="","",'Original Data'!F70)</f>
        <v>45322</v>
      </c>
      <c r="G70" s="51">
        <f>IF('Original Data'!G70="","",'Original Data'!G70)</f>
        <v>3858196.3569040108</v>
      </c>
      <c r="H70" s="23"/>
      <c r="I70" s="54">
        <f t="shared" si="0"/>
        <v>3858196.3569040108</v>
      </c>
    </row>
    <row r="71" spans="6:9" ht="12" x14ac:dyDescent="0.3">
      <c r="F71" s="52">
        <f>IF('Original Data'!F71="","",'Original Data'!F71)</f>
        <v>45351</v>
      </c>
      <c r="G71" s="51">
        <f>IF('Original Data'!G71="","",'Original Data'!G71)</f>
        <v>3562679.8147925721</v>
      </c>
      <c r="H71" s="23"/>
      <c r="I71" s="54">
        <f t="shared" si="0"/>
        <v>3562679.8147925721</v>
      </c>
    </row>
    <row r="72" spans="6:9" x14ac:dyDescent="0.25">
      <c r="F72" s="52">
        <f>IF('Original Data'!F72="","",'Original Data'!F72)</f>
        <v>45382</v>
      </c>
      <c r="G72" s="51"/>
      <c r="H72" s="53">
        <f>TREND($G$13:$G$71,$F$13:$F$71,$F72)</f>
        <v>3921825.0354758129</v>
      </c>
      <c r="I72" s="54">
        <f t="shared" si="0"/>
        <v>3921825.0354758129</v>
      </c>
    </row>
    <row r="73" spans="6:9" x14ac:dyDescent="0.25">
      <c r="F73" s="52">
        <f>IF('Original Data'!F73="","",'Original Data'!F73)</f>
        <v>45412</v>
      </c>
      <c r="G73" s="51"/>
      <c r="H73" s="53">
        <f t="shared" ref="H73:H112" si="1">TREND($G$13:$G$71,$F$13:$F$71,$F73)</f>
        <v>3937579.0060693994</v>
      </c>
      <c r="I73" s="54">
        <f t="shared" si="0"/>
        <v>3937579.0060693994</v>
      </c>
    </row>
    <row r="74" spans="6:9" x14ac:dyDescent="0.25">
      <c r="F74" s="52">
        <f>IF('Original Data'!F74="","",'Original Data'!F74)</f>
        <v>45443</v>
      </c>
      <c r="G74" s="51"/>
      <c r="H74" s="53">
        <f t="shared" si="1"/>
        <v>3953858.1090161093</v>
      </c>
      <c r="I74" s="54">
        <f t="shared" si="0"/>
        <v>3953858.1090161093</v>
      </c>
    </row>
    <row r="75" spans="6:9" x14ac:dyDescent="0.25">
      <c r="F75" s="52">
        <f>IF('Original Data'!F75="","",'Original Data'!F75)</f>
        <v>45473</v>
      </c>
      <c r="G75" s="51"/>
      <c r="H75" s="53">
        <f t="shared" si="1"/>
        <v>3969612.0796096958</v>
      </c>
      <c r="I75" s="54">
        <f t="shared" si="0"/>
        <v>3969612.0796096958</v>
      </c>
    </row>
    <row r="76" spans="6:9" x14ac:dyDescent="0.25">
      <c r="F76" s="52">
        <f>IF('Original Data'!F76="","",'Original Data'!F76)</f>
        <v>45504</v>
      </c>
      <c r="G76" s="51"/>
      <c r="H76" s="53">
        <f t="shared" si="1"/>
        <v>3985891.1825564019</v>
      </c>
      <c r="I76" s="54">
        <f t="shared" si="0"/>
        <v>3985891.1825564019</v>
      </c>
    </row>
    <row r="77" spans="6:9" x14ac:dyDescent="0.25">
      <c r="F77" s="52">
        <f>IF('Original Data'!F77="","",'Original Data'!F77)</f>
        <v>45535</v>
      </c>
      <c r="G77" s="51"/>
      <c r="H77" s="53">
        <f t="shared" si="1"/>
        <v>4002170.2855031081</v>
      </c>
      <c r="I77" s="54">
        <f t="shared" si="0"/>
        <v>4002170.2855031081</v>
      </c>
    </row>
    <row r="78" spans="6:9" x14ac:dyDescent="0.25">
      <c r="F78" s="52">
        <f>IF('Original Data'!F78="","",'Original Data'!F78)</f>
        <v>45565</v>
      </c>
      <c r="G78" s="51"/>
      <c r="H78" s="53">
        <f t="shared" si="1"/>
        <v>4017924.2560966946</v>
      </c>
      <c r="I78" s="54">
        <f t="shared" si="0"/>
        <v>4017924.2560966946</v>
      </c>
    </row>
    <row r="79" spans="6:9" x14ac:dyDescent="0.25">
      <c r="F79" s="52">
        <f>IF('Original Data'!F79="","",'Original Data'!F79)</f>
        <v>45596</v>
      </c>
      <c r="G79" s="51"/>
      <c r="H79" s="53">
        <f t="shared" si="1"/>
        <v>4034203.3590434007</v>
      </c>
      <c r="I79" s="54">
        <f t="shared" si="0"/>
        <v>4034203.3590434007</v>
      </c>
    </row>
    <row r="80" spans="6:9" x14ac:dyDescent="0.25">
      <c r="F80" s="52">
        <f>IF('Original Data'!F80="","",'Original Data'!F80)</f>
        <v>45626</v>
      </c>
      <c r="G80" s="51"/>
      <c r="H80" s="53">
        <f t="shared" si="1"/>
        <v>4049957.329636991</v>
      </c>
      <c r="I80" s="54">
        <f t="shared" si="0"/>
        <v>4049957.329636991</v>
      </c>
    </row>
    <row r="81" spans="6:9" x14ac:dyDescent="0.25">
      <c r="F81" s="52">
        <f>IF('Original Data'!F81="","",'Original Data'!F81)</f>
        <v>45657</v>
      </c>
      <c r="G81" s="51"/>
      <c r="H81" s="53">
        <f t="shared" si="1"/>
        <v>4066236.4325836971</v>
      </c>
      <c r="I81" s="54">
        <f t="shared" si="0"/>
        <v>4066236.4325836971</v>
      </c>
    </row>
    <row r="82" spans="6:9" x14ac:dyDescent="0.25">
      <c r="F82" s="52">
        <f>IF('Original Data'!F82="","",'Original Data'!F82)</f>
        <v>45688</v>
      </c>
      <c r="G82" s="51"/>
      <c r="H82" s="53">
        <f t="shared" si="1"/>
        <v>4082515.5355304033</v>
      </c>
      <c r="I82" s="54">
        <f t="shared" si="0"/>
        <v>4082515.5355304033</v>
      </c>
    </row>
    <row r="83" spans="6:9" x14ac:dyDescent="0.25">
      <c r="F83" s="52">
        <f>IF('Original Data'!F83="","",'Original Data'!F83)</f>
        <v>45716</v>
      </c>
      <c r="G83" s="51"/>
      <c r="H83" s="53">
        <f t="shared" si="1"/>
        <v>4097219.2414177507</v>
      </c>
      <c r="I83" s="54">
        <f t="shared" si="0"/>
        <v>4097219.2414177507</v>
      </c>
    </row>
    <row r="84" spans="6:9" x14ac:dyDescent="0.25">
      <c r="F84" s="52">
        <f>IF('Original Data'!F84="","",'Original Data'!F84)</f>
        <v>45747</v>
      </c>
      <c r="G84" s="51"/>
      <c r="H84" s="53">
        <f t="shared" si="1"/>
        <v>4113498.3443644568</v>
      </c>
      <c r="I84" s="54">
        <f t="shared" si="0"/>
        <v>4113498.3443644568</v>
      </c>
    </row>
    <row r="85" spans="6:9" x14ac:dyDescent="0.25">
      <c r="F85" s="52">
        <f>IF('Original Data'!F85="","",'Original Data'!F85)</f>
        <v>45777</v>
      </c>
      <c r="G85" s="51"/>
      <c r="H85" s="53">
        <f t="shared" si="1"/>
        <v>4129252.3149580434</v>
      </c>
      <c r="I85" s="54">
        <f t="shared" si="0"/>
        <v>4129252.3149580434</v>
      </c>
    </row>
    <row r="86" spans="6:9" x14ac:dyDescent="0.25">
      <c r="F86" s="52">
        <f>IF('Original Data'!F86="","",'Original Data'!F86)</f>
        <v>45808</v>
      </c>
      <c r="G86" s="51"/>
      <c r="H86" s="53">
        <f t="shared" si="1"/>
        <v>4145531.4179047532</v>
      </c>
      <c r="I86" s="54">
        <f t="shared" si="0"/>
        <v>4145531.4179047532</v>
      </c>
    </row>
    <row r="87" spans="6:9" x14ac:dyDescent="0.25">
      <c r="F87" s="52">
        <f>IF('Original Data'!F87="","",'Original Data'!F87)</f>
        <v>45838</v>
      </c>
      <c r="G87" s="51"/>
      <c r="H87" s="53">
        <f t="shared" si="1"/>
        <v>4161285.3884983398</v>
      </c>
      <c r="I87" s="54">
        <f t="shared" si="0"/>
        <v>4161285.3884983398</v>
      </c>
    </row>
    <row r="88" spans="6:9" x14ac:dyDescent="0.25">
      <c r="F88" s="52">
        <f>IF('Original Data'!F88="","",'Original Data'!F88)</f>
        <v>45869</v>
      </c>
      <c r="G88" s="51"/>
      <c r="H88" s="53">
        <f t="shared" si="1"/>
        <v>4177564.4914450459</v>
      </c>
      <c r="I88" s="54">
        <f t="shared" si="0"/>
        <v>4177564.4914450459</v>
      </c>
    </row>
    <row r="89" spans="6:9" x14ac:dyDescent="0.25">
      <c r="F89" s="52">
        <f>IF('Original Data'!F89="","",'Original Data'!F89)</f>
        <v>45900</v>
      </c>
      <c r="G89" s="51"/>
      <c r="H89" s="53">
        <f t="shared" si="1"/>
        <v>4193843.594391752</v>
      </c>
      <c r="I89" s="54">
        <f t="shared" si="0"/>
        <v>4193843.594391752</v>
      </c>
    </row>
    <row r="90" spans="6:9" x14ac:dyDescent="0.25">
      <c r="F90" s="52">
        <f>IF('Original Data'!F90="","",'Original Data'!F90)</f>
        <v>45930</v>
      </c>
      <c r="G90" s="51"/>
      <c r="H90" s="53">
        <f t="shared" si="1"/>
        <v>4209597.5649853386</v>
      </c>
      <c r="I90" s="54">
        <f t="shared" si="0"/>
        <v>4209597.5649853386</v>
      </c>
    </row>
    <row r="91" spans="6:9" x14ac:dyDescent="0.25">
      <c r="F91" s="52">
        <f>IF('Original Data'!F91="","",'Original Data'!F91)</f>
        <v>45961</v>
      </c>
      <c r="G91" s="51"/>
      <c r="H91" s="53">
        <f t="shared" si="1"/>
        <v>4225876.6679320447</v>
      </c>
      <c r="I91" s="54">
        <f t="shared" si="0"/>
        <v>4225876.6679320447</v>
      </c>
    </row>
    <row r="92" spans="6:9" x14ac:dyDescent="0.25">
      <c r="F92" s="52">
        <f>IF('Original Data'!F92="","",'Original Data'!F92)</f>
        <v>45991</v>
      </c>
      <c r="G92" s="51"/>
      <c r="H92" s="53">
        <f t="shared" si="1"/>
        <v>4241630.638525635</v>
      </c>
      <c r="I92" s="54">
        <f t="shared" si="0"/>
        <v>4241630.638525635</v>
      </c>
    </row>
    <row r="93" spans="6:9" x14ac:dyDescent="0.25">
      <c r="F93" s="52">
        <f>IF('Original Data'!F93="","",'Original Data'!F93)</f>
        <v>46022</v>
      </c>
      <c r="G93" s="51"/>
      <c r="H93" s="53">
        <f t="shared" si="1"/>
        <v>4257909.7414723411</v>
      </c>
      <c r="I93" s="54">
        <f t="shared" si="0"/>
        <v>4257909.7414723411</v>
      </c>
    </row>
    <row r="94" spans="6:9" x14ac:dyDescent="0.25">
      <c r="F94" s="52">
        <f>IF('Original Data'!F94="","",'Original Data'!F94)</f>
        <v>46053</v>
      </c>
      <c r="G94" s="51"/>
      <c r="H94" s="53">
        <f t="shared" si="1"/>
        <v>4274188.8444190472</v>
      </c>
      <c r="I94" s="54">
        <f t="shared" si="0"/>
        <v>4274188.8444190472</v>
      </c>
    </row>
    <row r="95" spans="6:9" x14ac:dyDescent="0.25">
      <c r="F95" s="52">
        <f>IF('Original Data'!F95="","",'Original Data'!F95)</f>
        <v>46081</v>
      </c>
      <c r="G95" s="51"/>
      <c r="H95" s="53">
        <f t="shared" si="1"/>
        <v>4288892.5503063947</v>
      </c>
      <c r="I95" s="54">
        <f t="shared" si="0"/>
        <v>4288892.5503063947</v>
      </c>
    </row>
    <row r="96" spans="6:9" x14ac:dyDescent="0.25">
      <c r="F96" s="52">
        <f>IF('Original Data'!F96="","",'Original Data'!F96)</f>
        <v>46112</v>
      </c>
      <c r="G96" s="51"/>
      <c r="H96" s="53">
        <f t="shared" si="1"/>
        <v>4305171.6532531008</v>
      </c>
      <c r="I96" s="54">
        <f t="shared" si="0"/>
        <v>4305171.6532531008</v>
      </c>
    </row>
    <row r="97" spans="6:9" x14ac:dyDescent="0.25">
      <c r="F97" s="52">
        <f>IF('Original Data'!F97="","",'Original Data'!F97)</f>
        <v>46142</v>
      </c>
      <c r="G97" s="51"/>
      <c r="H97" s="53">
        <f t="shared" si="1"/>
        <v>4320925.6238466911</v>
      </c>
      <c r="I97" s="54">
        <f t="shared" si="0"/>
        <v>4320925.6238466911</v>
      </c>
    </row>
    <row r="98" spans="6:9" x14ac:dyDescent="0.25">
      <c r="F98" s="52">
        <f>IF('Original Data'!F98="","",'Original Data'!F98)</f>
        <v>46173</v>
      </c>
      <c r="G98" s="51"/>
      <c r="H98" s="53">
        <f t="shared" si="1"/>
        <v>4337204.7267933972</v>
      </c>
      <c r="I98" s="54">
        <f t="shared" si="0"/>
        <v>4337204.7267933972</v>
      </c>
    </row>
    <row r="99" spans="6:9" x14ac:dyDescent="0.25">
      <c r="F99" s="52">
        <f>IF('Original Data'!F99="","",'Original Data'!F99)</f>
        <v>46203</v>
      </c>
      <c r="G99" s="51"/>
      <c r="H99" s="53">
        <f t="shared" si="1"/>
        <v>4352958.6973869838</v>
      </c>
      <c r="I99" s="54">
        <f t="shared" si="0"/>
        <v>4352958.6973869838</v>
      </c>
    </row>
    <row r="100" spans="6:9" x14ac:dyDescent="0.25">
      <c r="F100" s="52">
        <f>IF('Original Data'!F100="","",'Original Data'!F100)</f>
        <v>46234</v>
      </c>
      <c r="G100" s="51"/>
      <c r="H100" s="53">
        <f t="shared" si="1"/>
        <v>4369237.8003336899</v>
      </c>
      <c r="I100" s="54">
        <f t="shared" si="0"/>
        <v>4369237.8003336899</v>
      </c>
    </row>
    <row r="101" spans="6:9" x14ac:dyDescent="0.25">
      <c r="F101" s="52">
        <f>IF('Original Data'!F101="","",'Original Data'!F101)</f>
        <v>46265</v>
      </c>
      <c r="G101" s="51"/>
      <c r="H101" s="53">
        <f t="shared" si="1"/>
        <v>4385516.903280396</v>
      </c>
      <c r="I101" s="54">
        <f t="shared" si="0"/>
        <v>4385516.903280396</v>
      </c>
    </row>
    <row r="102" spans="6:9" x14ac:dyDescent="0.25">
      <c r="F102" s="52">
        <f>IF('Original Data'!F102="","",'Original Data'!F102)</f>
        <v>46295</v>
      </c>
      <c r="G102" s="51"/>
      <c r="H102" s="53">
        <f t="shared" si="1"/>
        <v>4401270.8738739826</v>
      </c>
      <c r="I102" s="54">
        <f t="shared" si="0"/>
        <v>4401270.8738739826</v>
      </c>
    </row>
    <row r="103" spans="6:9" x14ac:dyDescent="0.25">
      <c r="F103" s="52">
        <f>IF('Original Data'!F103="","",'Original Data'!F103)</f>
        <v>46326</v>
      </c>
      <c r="G103" s="51"/>
      <c r="H103" s="53">
        <f t="shared" si="1"/>
        <v>4417549.9768206924</v>
      </c>
      <c r="I103" s="54">
        <f t="shared" si="0"/>
        <v>4417549.9768206924</v>
      </c>
    </row>
    <row r="104" spans="6:9" x14ac:dyDescent="0.25">
      <c r="F104" s="52">
        <f>IF('Original Data'!F104="","",'Original Data'!F104)</f>
        <v>46356</v>
      </c>
      <c r="G104" s="51"/>
      <c r="H104" s="53">
        <f t="shared" si="1"/>
        <v>4433303.947414279</v>
      </c>
      <c r="I104" s="54">
        <f t="shared" si="0"/>
        <v>4433303.947414279</v>
      </c>
    </row>
    <row r="105" spans="6:9" x14ac:dyDescent="0.25">
      <c r="F105" s="52">
        <f>IF('Original Data'!F105="","",'Original Data'!F105)</f>
        <v>46387</v>
      </c>
      <c r="G105" s="51"/>
      <c r="H105" s="53">
        <f t="shared" si="1"/>
        <v>4449583.0503609851</v>
      </c>
      <c r="I105" s="54">
        <f t="shared" si="0"/>
        <v>4449583.0503609851</v>
      </c>
    </row>
    <row r="106" spans="6:9" x14ac:dyDescent="0.25">
      <c r="F106" s="52">
        <f>IF('Original Data'!F106="","",'Original Data'!F106)</f>
        <v>46418</v>
      </c>
      <c r="G106" s="51"/>
      <c r="H106" s="53">
        <f t="shared" si="1"/>
        <v>4465862.1533076912</v>
      </c>
      <c r="I106" s="54">
        <f t="shared" si="0"/>
        <v>4465862.1533076912</v>
      </c>
    </row>
    <row r="107" spans="6:9" x14ac:dyDescent="0.25">
      <c r="F107" s="52">
        <f>IF('Original Data'!F107="","",'Original Data'!F107)</f>
        <v>46446</v>
      </c>
      <c r="G107" s="51"/>
      <c r="H107" s="53">
        <f t="shared" si="1"/>
        <v>4480565.8591950387</v>
      </c>
      <c r="I107" s="54">
        <f t="shared" si="0"/>
        <v>4480565.8591950387</v>
      </c>
    </row>
    <row r="108" spans="6:9" x14ac:dyDescent="0.25">
      <c r="F108" s="52">
        <f>IF('Original Data'!F108="","",'Original Data'!F108)</f>
        <v>46477</v>
      </c>
      <c r="G108" s="51"/>
      <c r="H108" s="53">
        <f t="shared" si="1"/>
        <v>4496844.9621417448</v>
      </c>
      <c r="I108" s="54">
        <f t="shared" si="0"/>
        <v>4496844.9621417448</v>
      </c>
    </row>
    <row r="109" spans="6:9" x14ac:dyDescent="0.25">
      <c r="F109" s="52">
        <f>IF('Original Data'!F109="","",'Original Data'!F109)</f>
        <v>46507</v>
      </c>
      <c r="G109" s="51"/>
      <c r="H109" s="53">
        <f t="shared" si="1"/>
        <v>4512598.9327353351</v>
      </c>
      <c r="I109" s="54">
        <f t="shared" si="0"/>
        <v>4512598.9327353351</v>
      </c>
    </row>
    <row r="110" spans="6:9" x14ac:dyDescent="0.25">
      <c r="F110" s="52">
        <f>IF('Original Data'!F110="","",'Original Data'!F110)</f>
        <v>46538</v>
      </c>
      <c r="G110" s="51"/>
      <c r="H110" s="53">
        <f t="shared" si="1"/>
        <v>4528878.0356820412</v>
      </c>
      <c r="I110" s="54">
        <f t="shared" si="0"/>
        <v>4528878.0356820412</v>
      </c>
    </row>
    <row r="111" spans="6:9" x14ac:dyDescent="0.25">
      <c r="F111" s="52">
        <f>IF('Original Data'!F111="","",'Original Data'!F111)</f>
        <v>46568</v>
      </c>
      <c r="G111" s="51"/>
      <c r="H111" s="53">
        <f t="shared" si="1"/>
        <v>4544632.0062756278</v>
      </c>
      <c r="I111" s="54">
        <f t="shared" si="0"/>
        <v>4544632.0062756278</v>
      </c>
    </row>
    <row r="112" spans="6:9" x14ac:dyDescent="0.25">
      <c r="F112" s="52">
        <f>IF('Original Data'!F112="","",'Original Data'!F112)</f>
        <v>46599</v>
      </c>
      <c r="G112" s="51" t="str">
        <f>IF('Original Data'!G112="","",'Original Data'!G112)</f>
        <v/>
      </c>
      <c r="H112" s="53">
        <f t="shared" si="1"/>
        <v>4560911.1092223339</v>
      </c>
      <c r="I112" s="54">
        <f t="shared" si="0"/>
        <v>4560911.1092223339</v>
      </c>
    </row>
  </sheetData>
  <mergeCells count="2">
    <mergeCell ref="J1:K1"/>
    <mergeCell ref="A3:E3"/>
  </mergeCells>
  <conditionalFormatting sqref="I4">
    <cfRule type="cellIs" dxfId="11" priority="1" operator="notEqual">
      <formula>0</formula>
    </cfRule>
  </conditionalFormatting>
  <hyperlinks>
    <hyperlink ref="A3:E3" location="HL_Navigator" tooltip="Go to Navigator (Table of Contents)" display="Navigator" xr:uid="{033CE4E5-0DA3-4C3A-B815-34A3A7F167C6}"/>
    <hyperlink ref="A3" location="HL_Navigator" display="Navigator" xr:uid="{9A18B37A-A741-4147-87EC-68CC993F5196}"/>
    <hyperlink ref="I4" location="Overall_Error_Check" tooltip="Go to Overall Error Check" display="Overall_Error_Check" xr:uid="{83895B34-A326-4DAE-A161-F8FA1F66D801}"/>
  </hyperlinks>
  <pageMargins left="0.70866141732283472" right="0.70866141732283472" top="0.74803149606299213" bottom="0.74803149606299213" header="0.31496062992125984" footer="0.31496062992125984"/>
  <pageSetup paperSize="9" scale="57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9F8B2-5390-47A7-8C16-3AA74F116C1B}">
  <sheetPr>
    <outlinePr summaryBelow="0" summaryRight="0"/>
    <pageSetUpPr fitToPage="1"/>
  </sheetPr>
  <dimension ref="A1:R112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1.5" x14ac:dyDescent="0.25"/>
  <cols>
    <col min="1" max="5" width="3.69921875" customWidth="1"/>
    <col min="6" max="6" width="8.69921875" bestFit="1" customWidth="1"/>
    <col min="7" max="9" width="10" bestFit="1" customWidth="1"/>
    <col min="16" max="16" width="11.69921875" customWidth="1"/>
  </cols>
  <sheetData>
    <row r="1" spans="1:18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Method 2 - Using TREND + CAGR</v>
      </c>
      <c r="J1" s="66"/>
      <c r="K1" s="66"/>
    </row>
    <row r="2" spans="1:18" ht="17.5" x14ac:dyDescent="0.35">
      <c r="A2" s="40" t="str">
        <f ca="1">Model_Name</f>
        <v>Forecasting examples_no macros.xlsx</v>
      </c>
    </row>
    <row r="3" spans="1:18" x14ac:dyDescent="0.25">
      <c r="A3" s="66" t="s">
        <v>1</v>
      </c>
      <c r="B3" s="66"/>
      <c r="C3" s="66"/>
      <c r="D3" s="66"/>
      <c r="E3" s="66"/>
    </row>
    <row r="4" spans="1:18" ht="14" x14ac:dyDescent="0.3">
      <c r="E4" t="s">
        <v>2</v>
      </c>
      <c r="I4" s="1">
        <f>Overall_Error_Check</f>
        <v>0</v>
      </c>
    </row>
    <row r="6" spans="1:18" ht="16" thickBot="1" x14ac:dyDescent="0.4">
      <c r="B6" s="41">
        <f>MAX($B$5:$B5)+1</f>
        <v>1</v>
      </c>
      <c r="C6" s="2" t="s">
        <v>70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" thickTop="1" x14ac:dyDescent="0.25"/>
    <row r="8" spans="1:18" ht="16.5" x14ac:dyDescent="0.35">
      <c r="C8" s="3" t="s">
        <v>4</v>
      </c>
    </row>
    <row r="10" spans="1:18" ht="16.5" x14ac:dyDescent="0.35">
      <c r="C10" s="3"/>
      <c r="E10" s="4" t="s">
        <v>3</v>
      </c>
    </row>
    <row r="12" spans="1:18" x14ac:dyDescent="0.25">
      <c r="F12" s="13" t="s">
        <v>62</v>
      </c>
      <c r="G12" s="13" t="s">
        <v>71</v>
      </c>
      <c r="H12" s="13" t="s">
        <v>72</v>
      </c>
      <c r="I12" s="13" t="s">
        <v>73</v>
      </c>
    </row>
    <row r="13" spans="1:18" ht="12" x14ac:dyDescent="0.3">
      <c r="F13" s="52">
        <f>IF('Original Data'!F13="","",'Original Data'!F13)</f>
        <v>43585</v>
      </c>
      <c r="G13" s="51">
        <f>IF('Original Data'!G13="","",'Original Data'!G13)</f>
        <v>2644539</v>
      </c>
      <c r="H13" s="23"/>
      <c r="I13" s="54">
        <f ca="1">IF($G13="",OFFSET($I13,-$P$36,)*(1+$P$45),$G13)</f>
        <v>2644539</v>
      </c>
    </row>
    <row r="14" spans="1:18" ht="12" x14ac:dyDescent="0.3">
      <c r="F14" s="52">
        <f>IF('Original Data'!F14="","",'Original Data'!F14)</f>
        <v>43616</v>
      </c>
      <c r="G14" s="51">
        <f>IF('Original Data'!G14="","",'Original Data'!G14)</f>
        <v>2359800</v>
      </c>
      <c r="H14" s="23"/>
      <c r="I14" s="54">
        <f t="shared" ref="I14:I77" ca="1" si="0">IF($G14="",OFFSET($I14,-$P$36,)*(1+$P$45),$G14)</f>
        <v>2359800</v>
      </c>
    </row>
    <row r="15" spans="1:18" ht="12" x14ac:dyDescent="0.3">
      <c r="F15" s="52">
        <f>IF('Original Data'!F15="","",'Original Data'!F15)</f>
        <v>43646</v>
      </c>
      <c r="G15" s="51">
        <f>IF('Original Data'!G15="","",'Original Data'!G15)</f>
        <v>2925918</v>
      </c>
      <c r="H15" s="23"/>
      <c r="I15" s="54">
        <f t="shared" ca="1" si="0"/>
        <v>2925918</v>
      </c>
    </row>
    <row r="16" spans="1:18" ht="12" x14ac:dyDescent="0.3">
      <c r="F16" s="52">
        <f>IF('Original Data'!F16="","",'Original Data'!F16)</f>
        <v>43677</v>
      </c>
      <c r="G16" s="51">
        <f>IF('Original Data'!G16="","",'Original Data'!G16)</f>
        <v>3024973</v>
      </c>
      <c r="H16" s="23"/>
      <c r="I16" s="54">
        <f t="shared" ca="1" si="0"/>
        <v>3024973</v>
      </c>
    </row>
    <row r="17" spans="6:9" ht="12" x14ac:dyDescent="0.3">
      <c r="F17" s="52">
        <f>IF('Original Data'!F17="","",'Original Data'!F17)</f>
        <v>43708</v>
      </c>
      <c r="G17" s="51">
        <f>IF('Original Data'!G17="","",'Original Data'!G17)</f>
        <v>3177100</v>
      </c>
      <c r="H17" s="23"/>
      <c r="I17" s="54">
        <f t="shared" ca="1" si="0"/>
        <v>3177100</v>
      </c>
    </row>
    <row r="18" spans="6:9" ht="12" x14ac:dyDescent="0.3">
      <c r="F18" s="52">
        <f>IF('Original Data'!F18="","",'Original Data'!F18)</f>
        <v>43738</v>
      </c>
      <c r="G18" s="51">
        <f>IF('Original Data'!G18="","",'Original Data'!G18)</f>
        <v>3419595</v>
      </c>
      <c r="H18" s="23"/>
      <c r="I18" s="54">
        <f t="shared" ca="1" si="0"/>
        <v>3419595</v>
      </c>
    </row>
    <row r="19" spans="6:9" ht="12" x14ac:dyDescent="0.3">
      <c r="F19" s="52">
        <f>IF('Original Data'!F19="","",'Original Data'!F19)</f>
        <v>43769</v>
      </c>
      <c r="G19" s="51">
        <f>IF('Original Data'!G19="","",'Original Data'!G19)</f>
        <v>3649702</v>
      </c>
      <c r="H19" s="23"/>
      <c r="I19" s="54">
        <f t="shared" ca="1" si="0"/>
        <v>3649702</v>
      </c>
    </row>
    <row r="20" spans="6:9" ht="12" x14ac:dyDescent="0.3">
      <c r="F20" s="52">
        <f>IF('Original Data'!F20="","",'Original Data'!F20)</f>
        <v>43799</v>
      </c>
      <c r="G20" s="51">
        <f>IF('Original Data'!G20="","",'Original Data'!G20)</f>
        <v>3650668</v>
      </c>
      <c r="H20" s="23"/>
      <c r="I20" s="54">
        <f t="shared" ca="1" si="0"/>
        <v>3650668</v>
      </c>
    </row>
    <row r="21" spans="6:9" ht="12" x14ac:dyDescent="0.3">
      <c r="F21" s="52">
        <f>IF('Original Data'!F21="","",'Original Data'!F21)</f>
        <v>43830</v>
      </c>
      <c r="G21" s="51">
        <f>IF('Original Data'!G21="","",'Original Data'!G21)</f>
        <v>3191526</v>
      </c>
      <c r="H21" s="23"/>
      <c r="I21" s="54">
        <f t="shared" ca="1" si="0"/>
        <v>3191526</v>
      </c>
    </row>
    <row r="22" spans="6:9" ht="12" x14ac:dyDescent="0.3">
      <c r="F22" s="52">
        <f>IF('Original Data'!F22="","",'Original Data'!F22)</f>
        <v>43861</v>
      </c>
      <c r="G22" s="51">
        <f>IF('Original Data'!G22="","",'Original Data'!G22)</f>
        <v>3249428</v>
      </c>
      <c r="H22" s="23"/>
      <c r="I22" s="54">
        <f t="shared" ca="1" si="0"/>
        <v>3249428</v>
      </c>
    </row>
    <row r="23" spans="6:9" ht="12" x14ac:dyDescent="0.3">
      <c r="F23" s="52">
        <f>IF('Original Data'!F23="","",'Original Data'!F23)</f>
        <v>43890</v>
      </c>
      <c r="G23" s="51">
        <f>IF('Original Data'!G23="","",'Original Data'!G23)</f>
        <v>2971484</v>
      </c>
      <c r="H23" s="23"/>
      <c r="I23" s="54">
        <f t="shared" ca="1" si="0"/>
        <v>2971484</v>
      </c>
    </row>
    <row r="24" spans="6:9" ht="12" x14ac:dyDescent="0.3">
      <c r="F24" s="52">
        <f>IF('Original Data'!F24="","",'Original Data'!F24)</f>
        <v>43921</v>
      </c>
      <c r="G24" s="51">
        <f>IF('Original Data'!G24="","",'Original Data'!G24)</f>
        <v>3074209</v>
      </c>
      <c r="H24" s="23"/>
      <c r="I24" s="54">
        <f t="shared" ca="1" si="0"/>
        <v>3074209</v>
      </c>
    </row>
    <row r="25" spans="6:9" ht="12" x14ac:dyDescent="0.3">
      <c r="F25" s="52">
        <f>IF('Original Data'!F25="","",'Original Data'!F25)</f>
        <v>43951</v>
      </c>
      <c r="G25" s="51">
        <f>IF('Original Data'!G25="","",'Original Data'!G25)</f>
        <v>2785466</v>
      </c>
      <c r="H25" s="23"/>
      <c r="I25" s="54">
        <f t="shared" ca="1" si="0"/>
        <v>2785466</v>
      </c>
    </row>
    <row r="26" spans="6:9" ht="12" x14ac:dyDescent="0.3">
      <c r="F26" s="52">
        <f>IF('Original Data'!F26="","",'Original Data'!F26)</f>
        <v>43982</v>
      </c>
      <c r="G26" s="51">
        <f>IF('Original Data'!G26="","",'Original Data'!G26)</f>
        <v>2515361</v>
      </c>
      <c r="H26" s="23"/>
      <c r="I26" s="54">
        <f t="shared" ca="1" si="0"/>
        <v>2515361</v>
      </c>
    </row>
    <row r="27" spans="6:9" ht="12" x14ac:dyDescent="0.3">
      <c r="F27" s="52">
        <f>IF('Original Data'!F27="","",'Original Data'!F27)</f>
        <v>44012</v>
      </c>
      <c r="G27" s="51">
        <f>IF('Original Data'!G27="","",'Original Data'!G27)</f>
        <v>3105958</v>
      </c>
      <c r="H27" s="23"/>
      <c r="I27" s="54">
        <f t="shared" ca="1" si="0"/>
        <v>3105958</v>
      </c>
    </row>
    <row r="28" spans="6:9" ht="12" x14ac:dyDescent="0.3">
      <c r="F28" s="52">
        <f>IF('Original Data'!F28="","",'Original Data'!F28)</f>
        <v>44043</v>
      </c>
      <c r="G28" s="51">
        <f>IF('Original Data'!G28="","",'Original Data'!G28)</f>
        <v>3139059</v>
      </c>
      <c r="H28" s="23"/>
      <c r="I28" s="54">
        <f t="shared" ca="1" si="0"/>
        <v>3139059</v>
      </c>
    </row>
    <row r="29" spans="6:9" ht="12" x14ac:dyDescent="0.3">
      <c r="F29" s="52">
        <f>IF('Original Data'!F29="","",'Original Data'!F29)</f>
        <v>44074</v>
      </c>
      <c r="G29" s="51">
        <f>IF('Original Data'!G29="","",'Original Data'!G29)</f>
        <v>3380355</v>
      </c>
      <c r="H29" s="23"/>
      <c r="I29" s="54">
        <f t="shared" ca="1" si="0"/>
        <v>3380355</v>
      </c>
    </row>
    <row r="30" spans="6:9" ht="12" x14ac:dyDescent="0.3">
      <c r="F30" s="52">
        <f>IF('Original Data'!F30="","",'Original Data'!F30)</f>
        <v>44104</v>
      </c>
      <c r="G30" s="51">
        <f>IF('Original Data'!G30="","",'Original Data'!G30)</f>
        <v>3612886</v>
      </c>
      <c r="H30" s="23"/>
      <c r="I30" s="54">
        <f t="shared" ca="1" si="0"/>
        <v>3612886</v>
      </c>
    </row>
    <row r="31" spans="6:9" ht="12" x14ac:dyDescent="0.3">
      <c r="F31" s="52">
        <f>IF('Original Data'!F31="","",'Original Data'!F31)</f>
        <v>44135</v>
      </c>
      <c r="G31" s="51">
        <f>IF('Original Data'!G31="","",'Original Data'!G31)</f>
        <v>3765824</v>
      </c>
      <c r="H31" s="23"/>
      <c r="I31" s="54">
        <f t="shared" ca="1" si="0"/>
        <v>3765824</v>
      </c>
    </row>
    <row r="32" spans="6:9" ht="12" x14ac:dyDescent="0.3">
      <c r="F32" s="52">
        <f>IF('Original Data'!F32="","",'Original Data'!F32)</f>
        <v>44165</v>
      </c>
      <c r="G32" s="51">
        <f>IF('Original Data'!G32="","",'Original Data'!G32)</f>
        <v>3771842</v>
      </c>
      <c r="H32" s="23"/>
      <c r="I32" s="54">
        <f t="shared" ca="1" si="0"/>
        <v>3771842</v>
      </c>
    </row>
    <row r="33" spans="6:16" ht="12" x14ac:dyDescent="0.3">
      <c r="F33" s="52">
        <f>IF('Original Data'!F33="","",'Original Data'!F33)</f>
        <v>44196</v>
      </c>
      <c r="G33" s="51">
        <f>IF('Original Data'!G33="","",'Original Data'!G33)</f>
        <v>3356365</v>
      </c>
      <c r="H33" s="23"/>
      <c r="I33" s="54">
        <f t="shared" ca="1" si="0"/>
        <v>3356365</v>
      </c>
      <c r="K33" s="56" t="s">
        <v>74</v>
      </c>
    </row>
    <row r="34" spans="6:16" ht="12" x14ac:dyDescent="0.3">
      <c r="F34" s="52">
        <f>IF('Original Data'!F34="","",'Original Data'!F34)</f>
        <v>44227</v>
      </c>
      <c r="G34" s="51">
        <f>IF('Original Data'!G34="","",'Original Data'!G34)</f>
        <v>3490100</v>
      </c>
      <c r="H34" s="23"/>
      <c r="I34" s="54">
        <f t="shared" ca="1" si="0"/>
        <v>3490100</v>
      </c>
    </row>
    <row r="35" spans="6:16" ht="12" x14ac:dyDescent="0.3">
      <c r="F35" s="52">
        <f>IF('Original Data'!F35="","",'Original Data'!F35)</f>
        <v>44255</v>
      </c>
      <c r="G35" s="51">
        <f>IF('Original Data'!G35="","",'Original Data'!G35)</f>
        <v>3163659</v>
      </c>
      <c r="H35" s="23"/>
      <c r="I35" s="54">
        <f t="shared" ca="1" si="0"/>
        <v>3163659</v>
      </c>
      <c r="L35" t="s">
        <v>75</v>
      </c>
      <c r="P35" s="52">
        <f t="array" ref="P35">MAX(IF(G13:G112&lt;&gt;"",F13:F112))</f>
        <v>45351</v>
      </c>
    </row>
    <row r="36" spans="6:16" ht="12" x14ac:dyDescent="0.3">
      <c r="F36" s="52">
        <f>IF('Original Data'!F36="","",'Original Data'!F36)</f>
        <v>44286</v>
      </c>
      <c r="G36" s="51">
        <f>IF('Original Data'!G36="","",'Original Data'!G36)</f>
        <v>3167124</v>
      </c>
      <c r="H36" s="23"/>
      <c r="I36" s="54">
        <f t="shared" ca="1" si="0"/>
        <v>3167124</v>
      </c>
      <c r="L36" t="s">
        <v>76</v>
      </c>
      <c r="P36" s="50">
        <v>12</v>
      </c>
    </row>
    <row r="37" spans="6:16" ht="12" x14ac:dyDescent="0.3">
      <c r="F37" s="52">
        <f>IF('Original Data'!F37="","",'Original Data'!F37)</f>
        <v>44316</v>
      </c>
      <c r="G37" s="51">
        <f>IF('Original Data'!G37="","",'Original Data'!G37)</f>
        <v>2883810</v>
      </c>
      <c r="H37" s="23"/>
      <c r="I37" s="54">
        <f t="shared" ca="1" si="0"/>
        <v>2883810</v>
      </c>
    </row>
    <row r="38" spans="6:16" ht="12" x14ac:dyDescent="0.3">
      <c r="F38" s="52">
        <f>IF('Original Data'!F38="","",'Original Data'!F38)</f>
        <v>44347</v>
      </c>
      <c r="G38" s="51">
        <f>IF('Original Data'!G38="","",'Original Data'!G38)</f>
        <v>2610667</v>
      </c>
      <c r="H38" s="23"/>
      <c r="I38" s="54">
        <f t="shared" ca="1" si="0"/>
        <v>2610667</v>
      </c>
      <c r="L38" t="s">
        <v>77</v>
      </c>
      <c r="P38" s="57">
        <f>EOMONTH(P35,P36)</f>
        <v>45716</v>
      </c>
    </row>
    <row r="39" spans="6:16" ht="12" x14ac:dyDescent="0.3">
      <c r="F39" s="52">
        <f>IF('Original Data'!F39="","",'Original Data'!F39)</f>
        <v>44377</v>
      </c>
      <c r="G39" s="51">
        <f>IF('Original Data'!G39="","",'Original Data'!G39)</f>
        <v>3129205</v>
      </c>
      <c r="H39" s="23"/>
      <c r="I39" s="54">
        <f t="shared" ca="1" si="0"/>
        <v>3129205</v>
      </c>
    </row>
    <row r="40" spans="6:16" ht="12" x14ac:dyDescent="0.3">
      <c r="F40" s="52">
        <f>IF('Original Data'!F40="","",'Original Data'!F40)</f>
        <v>44408</v>
      </c>
      <c r="G40" s="51">
        <f>IF('Original Data'!G40="","",'Original Data'!G40)</f>
        <v>3200527</v>
      </c>
      <c r="H40" s="23"/>
      <c r="I40" s="54">
        <f t="shared" ca="1" si="0"/>
        <v>3200527</v>
      </c>
      <c r="L40" t="str">
        <f>"Sum of last actual cycle ending "&amp;TEXT(P35,"d mmm yy")</f>
        <v>Sum of last actual cycle ending 29 Feb 24</v>
      </c>
      <c r="P40" s="58">
        <f ca="1">SUM(OFFSET($G$12,MATCH($P$35,$F$13:$F$112,0),,-$P$36,))</f>
        <v>44617023.171696581</v>
      </c>
    </row>
    <row r="41" spans="6:16" ht="12" x14ac:dyDescent="0.3">
      <c r="F41" s="52">
        <f>IF('Original Data'!F41="","",'Original Data'!F41)</f>
        <v>44439</v>
      </c>
      <c r="G41" s="51">
        <f>IF('Original Data'!G41="","",'Original Data'!G41)</f>
        <v>3547804</v>
      </c>
      <c r="H41" s="23"/>
      <c r="I41" s="54">
        <f t="shared" ca="1" si="0"/>
        <v>3547804</v>
      </c>
      <c r="L41" t="str">
        <f>"Sum of first forecast cycle ending "&amp;TEXT(P38,"d mmm yy")</f>
        <v>Sum of first forecast cycle ending 28 Feb 25</v>
      </c>
      <c r="P41" s="58">
        <f ca="1">SUM(OFFSET($H$12,MATCH($P$38,$F$13:$F$112,0),,-$P$36,))</f>
        <v>48118991.852539465</v>
      </c>
    </row>
    <row r="42" spans="6:16" ht="12" x14ac:dyDescent="0.3">
      <c r="F42" s="52">
        <f>IF('Original Data'!F42="","",'Original Data'!F42)</f>
        <v>44469</v>
      </c>
      <c r="G42" s="51">
        <f>IF('Original Data'!G42="","",'Original Data'!G42)</f>
        <v>3766323</v>
      </c>
      <c r="H42" s="23"/>
      <c r="I42" s="54">
        <f t="shared" ca="1" si="0"/>
        <v>3766323</v>
      </c>
    </row>
    <row r="43" spans="6:16" ht="12" x14ac:dyDescent="0.3">
      <c r="F43" s="52">
        <f>IF('Original Data'!F43="","",'Original Data'!F43)</f>
        <v>44500</v>
      </c>
      <c r="G43" s="51">
        <f>IF('Original Data'!G43="","",'Original Data'!G43)</f>
        <v>3935589</v>
      </c>
      <c r="H43" s="23"/>
      <c r="I43" s="54">
        <f t="shared" ca="1" si="0"/>
        <v>3935589</v>
      </c>
      <c r="L43" s="55" t="s">
        <v>78</v>
      </c>
      <c r="P43" s="59">
        <f ca="1">(P41/P40)^(Months_in_Year/$P$36)-1</f>
        <v>7.848951884052191E-2</v>
      </c>
    </row>
    <row r="44" spans="6:16" ht="12" x14ac:dyDescent="0.3">
      <c r="F44" s="52">
        <f>IF('Original Data'!F44="","",'Original Data'!F44)</f>
        <v>44530</v>
      </c>
      <c r="G44" s="51">
        <f>IF('Original Data'!G44="","",'Original Data'!G44)</f>
        <v>3917884</v>
      </c>
      <c r="H44" s="23"/>
      <c r="I44" s="54">
        <f t="shared" ca="1" si="0"/>
        <v>3917884</v>
      </c>
    </row>
    <row r="45" spans="6:16" ht="12" x14ac:dyDescent="0.3">
      <c r="F45" s="52">
        <f>IF('Original Data'!F45="","",'Original Data'!F45)</f>
        <v>44561</v>
      </c>
      <c r="G45" s="51">
        <f>IF('Original Data'!G45="","",'Original Data'!G45)</f>
        <v>3564970</v>
      </c>
      <c r="H45" s="23"/>
      <c r="I45" s="54">
        <f t="shared" ca="1" si="0"/>
        <v>3564970</v>
      </c>
      <c r="L45" s="61" t="s">
        <v>79</v>
      </c>
      <c r="P45" s="60">
        <f ca="1">(1+P43)^($P$36/Months_in_Year)-1</f>
        <v>7.848951884052191E-2</v>
      </c>
    </row>
    <row r="46" spans="6:16" ht="12" x14ac:dyDescent="0.3">
      <c r="F46" s="52">
        <f>IF('Original Data'!F46="","",'Original Data'!F46)</f>
        <v>44592</v>
      </c>
      <c r="G46" s="51">
        <f>IF('Original Data'!G46="","",'Original Data'!G46)</f>
        <v>3602455</v>
      </c>
      <c r="H46" s="23"/>
      <c r="I46" s="54">
        <f t="shared" ca="1" si="0"/>
        <v>3602455</v>
      </c>
    </row>
    <row r="47" spans="6:16" ht="12" x14ac:dyDescent="0.3">
      <c r="F47" s="52">
        <f>IF('Original Data'!F47="","",'Original Data'!F47)</f>
        <v>44620</v>
      </c>
      <c r="G47" s="51">
        <f>IF('Original Data'!G47="","",'Original Data'!G47)</f>
        <v>3326859</v>
      </c>
      <c r="H47" s="23"/>
      <c r="I47" s="54">
        <f t="shared" ca="1" si="0"/>
        <v>3326859</v>
      </c>
    </row>
    <row r="48" spans="6:16" ht="12" x14ac:dyDescent="0.3">
      <c r="F48" s="52">
        <f>IF('Original Data'!F48="","",'Original Data'!F48)</f>
        <v>44651</v>
      </c>
      <c r="G48" s="51">
        <f>IF('Original Data'!G48="","",'Original Data'!G48)</f>
        <v>3441693</v>
      </c>
      <c r="H48" s="23"/>
      <c r="I48" s="54">
        <f t="shared" ca="1" si="0"/>
        <v>3441693</v>
      </c>
    </row>
    <row r="49" spans="6:9" ht="12" x14ac:dyDescent="0.3">
      <c r="F49" s="52">
        <f>IF('Original Data'!F49="","",'Original Data'!F49)</f>
        <v>44681</v>
      </c>
      <c r="G49" s="51">
        <f>IF('Original Data'!G49="","",'Original Data'!G49)</f>
        <v>3211600</v>
      </c>
      <c r="H49" s="23"/>
      <c r="I49" s="54">
        <f t="shared" ca="1" si="0"/>
        <v>3211600</v>
      </c>
    </row>
    <row r="50" spans="6:9" ht="12" x14ac:dyDescent="0.3">
      <c r="F50" s="52">
        <f>IF('Original Data'!F50="","",'Original Data'!F50)</f>
        <v>44712</v>
      </c>
      <c r="G50" s="51">
        <f>IF('Original Data'!G50="","",'Original Data'!G50)</f>
        <v>2998119</v>
      </c>
      <c r="H50" s="23"/>
      <c r="I50" s="54">
        <f t="shared" ca="1" si="0"/>
        <v>2998119</v>
      </c>
    </row>
    <row r="51" spans="6:9" ht="12" x14ac:dyDescent="0.3">
      <c r="F51" s="52">
        <f>IF('Original Data'!F51="","",'Original Data'!F51)</f>
        <v>44742</v>
      </c>
      <c r="G51" s="51">
        <f>IF('Original Data'!G51="","",'Original Data'!G51)</f>
        <v>3472440</v>
      </c>
      <c r="H51" s="23"/>
      <c r="I51" s="54">
        <f t="shared" ca="1" si="0"/>
        <v>3472440</v>
      </c>
    </row>
    <row r="52" spans="6:9" ht="12" x14ac:dyDescent="0.3">
      <c r="F52" s="52">
        <f>IF('Original Data'!F52="","",'Original Data'!F52)</f>
        <v>44773</v>
      </c>
      <c r="G52" s="51">
        <f>IF('Original Data'!G52="","",'Original Data'!G52)</f>
        <v>3563007</v>
      </c>
      <c r="H52" s="23"/>
      <c r="I52" s="54">
        <f t="shared" ca="1" si="0"/>
        <v>3563007</v>
      </c>
    </row>
    <row r="53" spans="6:9" ht="12" x14ac:dyDescent="0.3">
      <c r="F53" s="52">
        <f>IF('Original Data'!F53="","",'Original Data'!F53)</f>
        <v>44804</v>
      </c>
      <c r="G53" s="51">
        <f>IF('Original Data'!G53="","",'Original Data'!G53)</f>
        <v>3820570</v>
      </c>
      <c r="H53" s="23"/>
      <c r="I53" s="54">
        <f t="shared" ca="1" si="0"/>
        <v>3820570</v>
      </c>
    </row>
    <row r="54" spans="6:9" ht="12" x14ac:dyDescent="0.3">
      <c r="F54" s="52">
        <f>IF('Original Data'!F54="","",'Original Data'!F54)</f>
        <v>44834</v>
      </c>
      <c r="G54" s="51">
        <f>IF('Original Data'!G54="","",'Original Data'!G54)</f>
        <v>4107195</v>
      </c>
      <c r="H54" s="23"/>
      <c r="I54" s="54">
        <f t="shared" ca="1" si="0"/>
        <v>4107195</v>
      </c>
    </row>
    <row r="55" spans="6:9" ht="12" x14ac:dyDescent="0.3">
      <c r="F55" s="52">
        <f>IF('Original Data'!F55="","",'Original Data'!F55)</f>
        <v>44865</v>
      </c>
      <c r="G55" s="51">
        <f>IF('Original Data'!G55="","",'Original Data'!G55)</f>
        <v>4284443</v>
      </c>
      <c r="H55" s="23"/>
      <c r="I55" s="54">
        <f t="shared" ca="1" si="0"/>
        <v>4284443</v>
      </c>
    </row>
    <row r="56" spans="6:9" ht="12" x14ac:dyDescent="0.3">
      <c r="F56" s="52">
        <f>IF('Original Data'!F56="","",'Original Data'!F56)</f>
        <v>44895</v>
      </c>
      <c r="G56" s="51">
        <f>IF('Original Data'!G56="","",'Original Data'!G56)</f>
        <v>4356216</v>
      </c>
      <c r="H56" s="23"/>
      <c r="I56" s="54">
        <f t="shared" ca="1" si="0"/>
        <v>4356216</v>
      </c>
    </row>
    <row r="57" spans="6:9" ht="12" x14ac:dyDescent="0.3">
      <c r="F57" s="52">
        <f>IF('Original Data'!F57="","",'Original Data'!F57)</f>
        <v>44926</v>
      </c>
      <c r="G57" s="51">
        <f>IF('Original Data'!G57="","",'Original Data'!G57)</f>
        <v>3819379</v>
      </c>
      <c r="H57" s="23"/>
      <c r="I57" s="54">
        <f t="shared" ca="1" si="0"/>
        <v>3819379</v>
      </c>
    </row>
    <row r="58" spans="6:9" ht="12" x14ac:dyDescent="0.3">
      <c r="F58" s="52">
        <f>IF('Original Data'!F58="","",'Original Data'!F58)</f>
        <v>44957</v>
      </c>
      <c r="G58" s="51">
        <f>IF('Original Data'!G58="","",'Original Data'!G58)</f>
        <v>3844987</v>
      </c>
      <c r="H58" s="23"/>
      <c r="I58" s="54">
        <f t="shared" ca="1" si="0"/>
        <v>3844987</v>
      </c>
    </row>
    <row r="59" spans="6:9" ht="12" x14ac:dyDescent="0.3">
      <c r="F59" s="52">
        <f>IF('Original Data'!F59="","",'Original Data'!F59)</f>
        <v>44985</v>
      </c>
      <c r="G59" s="51">
        <f>IF('Original Data'!G59="","",'Original Data'!G59)</f>
        <v>3478890</v>
      </c>
      <c r="H59" s="23"/>
      <c r="I59" s="54">
        <f t="shared" ca="1" si="0"/>
        <v>3478890</v>
      </c>
    </row>
    <row r="60" spans="6:9" ht="12" x14ac:dyDescent="0.3">
      <c r="F60" s="52">
        <f>IF('Original Data'!F60="","",'Original Data'!F60)</f>
        <v>45016</v>
      </c>
      <c r="G60" s="51">
        <f>IF('Original Data'!G60="","",'Original Data'!G60)</f>
        <v>3443039</v>
      </c>
      <c r="H60" s="23"/>
      <c r="I60" s="54">
        <f t="shared" ca="1" si="0"/>
        <v>3443039</v>
      </c>
    </row>
    <row r="61" spans="6:9" ht="12" x14ac:dyDescent="0.3">
      <c r="F61" s="52">
        <f>IF('Original Data'!F61="","",'Original Data'!F61)</f>
        <v>45046</v>
      </c>
      <c r="G61" s="51">
        <f>IF('Original Data'!G61="","",'Original Data'!G61)</f>
        <v>3204637</v>
      </c>
      <c r="H61" s="23"/>
      <c r="I61" s="54">
        <f t="shared" ca="1" si="0"/>
        <v>3204637</v>
      </c>
    </row>
    <row r="62" spans="6:9" ht="12" x14ac:dyDescent="0.3">
      <c r="F62" s="52">
        <f>IF('Original Data'!F62="","",'Original Data'!F62)</f>
        <v>45077</v>
      </c>
      <c r="G62" s="51">
        <f>IF('Original Data'!G62="","",'Original Data'!G62)</f>
        <v>2966477</v>
      </c>
      <c r="H62" s="23"/>
      <c r="I62" s="54">
        <f t="shared" ca="1" si="0"/>
        <v>2966477</v>
      </c>
    </row>
    <row r="63" spans="6:9" ht="12" x14ac:dyDescent="0.3">
      <c r="F63" s="52">
        <f>IF('Original Data'!F63="","",'Original Data'!F63)</f>
        <v>45107</v>
      </c>
      <c r="G63" s="51">
        <f>IF('Original Data'!G63="","",'Original Data'!G63)</f>
        <v>3593364</v>
      </c>
      <c r="H63" s="23"/>
      <c r="I63" s="54">
        <f t="shared" ca="1" si="0"/>
        <v>3593364</v>
      </c>
    </row>
    <row r="64" spans="6:9" ht="12" x14ac:dyDescent="0.3">
      <c r="F64" s="52">
        <f>IF('Original Data'!F64="","",'Original Data'!F64)</f>
        <v>45138</v>
      </c>
      <c r="G64" s="51">
        <f>IF('Original Data'!G64="","",'Original Data'!G64)</f>
        <v>3604104</v>
      </c>
      <c r="H64" s="23"/>
      <c r="I64" s="54">
        <f t="shared" ca="1" si="0"/>
        <v>3604104</v>
      </c>
    </row>
    <row r="65" spans="6:9" ht="12" x14ac:dyDescent="0.3">
      <c r="F65" s="52">
        <f>IF('Original Data'!F65="","",'Original Data'!F65)</f>
        <v>45169</v>
      </c>
      <c r="G65" s="51">
        <f>IF('Original Data'!G65="","",'Original Data'!G65)</f>
        <v>3933016</v>
      </c>
      <c r="H65" s="23"/>
      <c r="I65" s="54">
        <f t="shared" ca="1" si="0"/>
        <v>3933016</v>
      </c>
    </row>
    <row r="66" spans="6:9" ht="12" x14ac:dyDescent="0.3">
      <c r="F66" s="52">
        <f>IF('Original Data'!F66="","",'Original Data'!F66)</f>
        <v>45199</v>
      </c>
      <c r="G66" s="51">
        <f>IF('Original Data'!G66="","",'Original Data'!G66)</f>
        <v>4146797</v>
      </c>
      <c r="H66" s="23"/>
      <c r="I66" s="54">
        <f t="shared" ca="1" si="0"/>
        <v>4146797</v>
      </c>
    </row>
    <row r="67" spans="6:9" ht="12" x14ac:dyDescent="0.3">
      <c r="F67" s="52">
        <f>IF('Original Data'!F67="","",'Original Data'!F67)</f>
        <v>45230</v>
      </c>
      <c r="G67" s="51">
        <f>IF('Original Data'!G67="","",'Original Data'!G67)</f>
        <v>4176486</v>
      </c>
      <c r="H67" s="23"/>
      <c r="I67" s="54">
        <f t="shared" ca="1" si="0"/>
        <v>4176486</v>
      </c>
    </row>
    <row r="68" spans="6:9" ht="12" x14ac:dyDescent="0.3">
      <c r="F68" s="52">
        <f>IF('Original Data'!F68="","",'Original Data'!F68)</f>
        <v>45260</v>
      </c>
      <c r="G68" s="51">
        <f>IF('Original Data'!G68="","",'Original Data'!G68)</f>
        <v>4347059</v>
      </c>
      <c r="H68" s="23"/>
      <c r="I68" s="54">
        <f t="shared" ca="1" si="0"/>
        <v>4347059</v>
      </c>
    </row>
    <row r="69" spans="6:9" ht="12" x14ac:dyDescent="0.3">
      <c r="F69" s="52">
        <f>IF('Original Data'!F69="","",'Original Data'!F69)</f>
        <v>45291</v>
      </c>
      <c r="G69" s="51">
        <f>IF('Original Data'!G69="","",'Original Data'!G69)</f>
        <v>3781168</v>
      </c>
      <c r="H69" s="23"/>
      <c r="I69" s="54">
        <f t="shared" ca="1" si="0"/>
        <v>3781168</v>
      </c>
    </row>
    <row r="70" spans="6:9" ht="12" x14ac:dyDescent="0.3">
      <c r="F70" s="52">
        <f>IF('Original Data'!F70="","",'Original Data'!F70)</f>
        <v>45322</v>
      </c>
      <c r="G70" s="51">
        <f>IF('Original Data'!G70="","",'Original Data'!G70)</f>
        <v>3858196.3569040108</v>
      </c>
      <c r="H70" s="23"/>
      <c r="I70" s="54">
        <f t="shared" ca="1" si="0"/>
        <v>3858196.3569040108</v>
      </c>
    </row>
    <row r="71" spans="6:9" ht="12" x14ac:dyDescent="0.3">
      <c r="F71" s="52">
        <f>IF('Original Data'!F71="","",'Original Data'!F71)</f>
        <v>45351</v>
      </c>
      <c r="G71" s="51">
        <f>IF('Original Data'!G71="","",'Original Data'!G71)</f>
        <v>3562679.8147925721</v>
      </c>
      <c r="H71" s="23"/>
      <c r="I71" s="54">
        <f t="shared" ca="1" si="0"/>
        <v>3562679.8147925721</v>
      </c>
    </row>
    <row r="72" spans="6:9" x14ac:dyDescent="0.25">
      <c r="F72" s="52">
        <f>IF('Original Data'!F72="","",'Original Data'!F72)</f>
        <v>45382</v>
      </c>
      <c r="G72" s="51" t="str">
        <f>IF('Original Data'!G72="","",'Original Data'!G72)</f>
        <v/>
      </c>
      <c r="H72" s="53">
        <f>TREND($G$13:$G$71,$F$13:$F$71,$F72)</f>
        <v>3921825.0354758129</v>
      </c>
      <c r="I72" s="54">
        <f ca="1">IF($G72="",OFFSET($I72,-$P$36,)*(1+$P$45),$G72)</f>
        <v>3713281.4744591517</v>
      </c>
    </row>
    <row r="73" spans="6:9" x14ac:dyDescent="0.25">
      <c r="F73" s="52">
        <f>IF('Original Data'!F73="","",'Original Data'!F73)</f>
        <v>45412</v>
      </c>
      <c r="G73" s="51" t="str">
        <f>IF('Original Data'!G73="","",'Original Data'!G73)</f>
        <v/>
      </c>
      <c r="H73" s="53">
        <f t="shared" ref="H73:H112" si="1">TREND($G$13:$G$71,$F$13:$F$71,$F73)</f>
        <v>3937579.0060693994</v>
      </c>
      <c r="I73" s="54">
        <f t="shared" ca="1" si="0"/>
        <v>3456167.4161885334</v>
      </c>
    </row>
    <row r="74" spans="6:9" x14ac:dyDescent="0.25">
      <c r="F74" s="52">
        <f>IF('Original Data'!F74="","",'Original Data'!F74)</f>
        <v>45443</v>
      </c>
      <c r="G74" s="51" t="str">
        <f>IF('Original Data'!G74="","",'Original Data'!G74)</f>
        <v/>
      </c>
      <c r="H74" s="53">
        <f t="shared" si="1"/>
        <v>3953858.1090161093</v>
      </c>
      <c r="I74" s="54">
        <f t="shared" ca="1" si="0"/>
        <v>3199314.3523814748</v>
      </c>
    </row>
    <row r="75" spans="6:9" x14ac:dyDescent="0.25">
      <c r="F75" s="52">
        <f>IF('Original Data'!F75="","",'Original Data'!F75)</f>
        <v>45473</v>
      </c>
      <c r="G75" s="51" t="str">
        <f>IF('Original Data'!G75="","",'Original Data'!G75)</f>
        <v/>
      </c>
      <c r="H75" s="53">
        <f t="shared" si="1"/>
        <v>3969612.0796096958</v>
      </c>
      <c r="I75" s="54">
        <f t="shared" ca="1" si="0"/>
        <v>3875405.411378853</v>
      </c>
    </row>
    <row r="76" spans="6:9" x14ac:dyDescent="0.25">
      <c r="F76" s="52">
        <f>IF('Original Data'!F76="","",'Original Data'!F76)</f>
        <v>45504</v>
      </c>
      <c r="G76" s="51" t="str">
        <f>IF('Original Data'!G76="","",'Original Data'!G76)</f>
        <v/>
      </c>
      <c r="H76" s="53">
        <f t="shared" si="1"/>
        <v>3985891.1825564019</v>
      </c>
      <c r="I76" s="54">
        <f t="shared" ca="1" si="0"/>
        <v>3886988.3888112004</v>
      </c>
    </row>
    <row r="77" spans="6:9" x14ac:dyDescent="0.25">
      <c r="F77" s="52">
        <f>IF('Original Data'!F77="","",'Original Data'!F77)</f>
        <v>45535</v>
      </c>
      <c r="G77" s="51" t="str">
        <f>IF('Original Data'!G77="","",'Original Data'!G77)</f>
        <v/>
      </c>
      <c r="H77" s="53">
        <f t="shared" si="1"/>
        <v>4002170.2855031081</v>
      </c>
      <c r="I77" s="54">
        <f t="shared" ca="1" si="0"/>
        <v>4241716.5334320739</v>
      </c>
    </row>
    <row r="78" spans="6:9" x14ac:dyDescent="0.25">
      <c r="F78" s="52">
        <f>IF('Original Data'!F78="","",'Original Data'!F78)</f>
        <v>45565</v>
      </c>
      <c r="G78" s="51" t="str">
        <f>IF('Original Data'!G78="","",'Original Data'!G78)</f>
        <v/>
      </c>
      <c r="H78" s="53">
        <f t="shared" si="1"/>
        <v>4017924.2560966946</v>
      </c>
      <c r="I78" s="54">
        <f t="shared" ref="I78:I112" ca="1" si="2">IF($G78="",OFFSET($I78,-$P$36,)*(1+$P$45),$G78)</f>
        <v>4472277.10125932</v>
      </c>
    </row>
    <row r="79" spans="6:9" x14ac:dyDescent="0.25">
      <c r="F79" s="52">
        <f>IF('Original Data'!F79="","",'Original Data'!F79)</f>
        <v>45596</v>
      </c>
      <c r="G79" s="51" t="str">
        <f>IF('Original Data'!G79="","",'Original Data'!G79)</f>
        <v/>
      </c>
      <c r="H79" s="53">
        <f t="shared" si="1"/>
        <v>4034203.3590434007</v>
      </c>
      <c r="I79" s="54">
        <f t="shared" ca="1" si="2"/>
        <v>4504296.376584176</v>
      </c>
    </row>
    <row r="80" spans="6:9" x14ac:dyDescent="0.25">
      <c r="F80" s="52">
        <f>IF('Original Data'!F80="","",'Original Data'!F80)</f>
        <v>45626</v>
      </c>
      <c r="G80" s="51" t="str">
        <f>IF('Original Data'!G80="","",'Original Data'!G80)</f>
        <v/>
      </c>
      <c r="H80" s="53">
        <f t="shared" si="1"/>
        <v>4049957.329636991</v>
      </c>
      <c r="I80" s="54">
        <f t="shared" ca="1" si="2"/>
        <v>4688257.5692813601</v>
      </c>
    </row>
    <row r="81" spans="6:9" x14ac:dyDescent="0.25">
      <c r="F81" s="52">
        <f>IF('Original Data'!F81="","",'Original Data'!F81)</f>
        <v>45657</v>
      </c>
      <c r="G81" s="51" t="str">
        <f>IF('Original Data'!G81="","",'Original Data'!G81)</f>
        <v/>
      </c>
      <c r="H81" s="53">
        <f t="shared" si="1"/>
        <v>4066236.4325836971</v>
      </c>
      <c r="I81" s="54">
        <f t="shared" ca="1" si="2"/>
        <v>4077950.0569751784</v>
      </c>
    </row>
    <row r="82" spans="6:9" x14ac:dyDescent="0.25">
      <c r="F82" s="52">
        <f>IF('Original Data'!F82="","",'Original Data'!F82)</f>
        <v>45688</v>
      </c>
      <c r="G82" s="51" t="str">
        <f>IF('Original Data'!G82="","",'Original Data'!G82)</f>
        <v/>
      </c>
      <c r="H82" s="53">
        <f t="shared" si="1"/>
        <v>4082515.5355304033</v>
      </c>
      <c r="I82" s="54">
        <f t="shared" ca="1" si="2"/>
        <v>4161024.3325496609</v>
      </c>
    </row>
    <row r="83" spans="6:9" x14ac:dyDescent="0.25">
      <c r="F83" s="52">
        <f>IF('Original Data'!F83="","",'Original Data'!F83)</f>
        <v>45716</v>
      </c>
      <c r="G83" s="51" t="str">
        <f>IF('Original Data'!G83="","",'Original Data'!G83)</f>
        <v/>
      </c>
      <c r="H83" s="53">
        <f t="shared" si="1"/>
        <v>4097219.2414177507</v>
      </c>
      <c r="I83" s="54">
        <f t="shared" ca="1" si="2"/>
        <v>3842312.8392384807</v>
      </c>
    </row>
    <row r="84" spans="6:9" x14ac:dyDescent="0.25">
      <c r="F84" s="52">
        <f>IF('Original Data'!F84="","",'Original Data'!F84)</f>
        <v>45747</v>
      </c>
      <c r="G84" s="51" t="str">
        <f>IF('Original Data'!G84="","",'Original Data'!G84)</f>
        <v/>
      </c>
      <c r="H84" s="53">
        <f t="shared" si="1"/>
        <v>4113498.3443644568</v>
      </c>
      <c r="I84" s="54">
        <f t="shared" ca="1" si="2"/>
        <v>4004735.1507088742</v>
      </c>
    </row>
    <row r="85" spans="6:9" x14ac:dyDescent="0.25">
      <c r="F85" s="52">
        <f>IF('Original Data'!F85="","",'Original Data'!F85)</f>
        <v>45777</v>
      </c>
      <c r="G85" s="51" t="str">
        <f>IF('Original Data'!G85="","",'Original Data'!G85)</f>
        <v/>
      </c>
      <c r="H85" s="53">
        <f t="shared" si="1"/>
        <v>4129252.3149580434</v>
      </c>
      <c r="I85" s="54">
        <f t="shared" ca="1" si="2"/>
        <v>3727440.3337174612</v>
      </c>
    </row>
    <row r="86" spans="6:9" x14ac:dyDescent="0.25">
      <c r="F86" s="52">
        <f>IF('Original Data'!F86="","",'Original Data'!F86)</f>
        <v>45808</v>
      </c>
      <c r="G86" s="51" t="str">
        <f>IF('Original Data'!G86="","",'Original Data'!G86)</f>
        <v/>
      </c>
      <c r="H86" s="53">
        <f t="shared" si="1"/>
        <v>4145531.4179047532</v>
      </c>
      <c r="I86" s="54">
        <f t="shared" ca="1" si="2"/>
        <v>3450426.9965194729</v>
      </c>
    </row>
    <row r="87" spans="6:9" x14ac:dyDescent="0.25">
      <c r="F87" s="52">
        <f>IF('Original Data'!F87="","",'Original Data'!F87)</f>
        <v>45838</v>
      </c>
      <c r="G87" s="51" t="str">
        <f>IF('Original Data'!G87="","",'Original Data'!G87)</f>
        <v/>
      </c>
      <c r="H87" s="53">
        <f t="shared" si="1"/>
        <v>4161285.3884983398</v>
      </c>
      <c r="I87" s="54">
        <f t="shared" ca="1" si="2"/>
        <v>4179584.117429934</v>
      </c>
    </row>
    <row r="88" spans="6:9" x14ac:dyDescent="0.25">
      <c r="F88" s="52">
        <f>IF('Original Data'!F88="","",'Original Data'!F88)</f>
        <v>45869</v>
      </c>
      <c r="G88" s="51" t="str">
        <f>IF('Original Data'!G88="","",'Original Data'!G88)</f>
        <v/>
      </c>
      <c r="H88" s="53">
        <f t="shared" si="1"/>
        <v>4177564.4914450459</v>
      </c>
      <c r="I88" s="54">
        <f t="shared" ca="1" si="2"/>
        <v>4192076.2371876868</v>
      </c>
    </row>
    <row r="89" spans="6:9" x14ac:dyDescent="0.25">
      <c r="F89" s="52">
        <f>IF('Original Data'!F89="","",'Original Data'!F89)</f>
        <v>45900</v>
      </c>
      <c r="G89" s="51" t="str">
        <f>IF('Original Data'!G89="","",'Original Data'!G89)</f>
        <v/>
      </c>
      <c r="H89" s="53">
        <f t="shared" si="1"/>
        <v>4193843.594391752</v>
      </c>
      <c r="I89" s="54">
        <f t="shared" ca="1" si="2"/>
        <v>4574646.823199044</v>
      </c>
    </row>
    <row r="90" spans="6:9" x14ac:dyDescent="0.25">
      <c r="F90" s="52">
        <f>IF('Original Data'!F90="","",'Original Data'!F90)</f>
        <v>45930</v>
      </c>
      <c r="G90" s="51" t="str">
        <f>IF('Original Data'!G90="","",'Original Data'!G90)</f>
        <v/>
      </c>
      <c r="H90" s="53">
        <f t="shared" si="1"/>
        <v>4209597.5649853386</v>
      </c>
      <c r="I90" s="54">
        <f t="shared" ca="1" si="2"/>
        <v>4823303.9790586485</v>
      </c>
    </row>
    <row r="91" spans="6:9" x14ac:dyDescent="0.25">
      <c r="F91" s="52">
        <f>IF('Original Data'!F91="","",'Original Data'!F91)</f>
        <v>45961</v>
      </c>
      <c r="G91" s="51" t="str">
        <f>IF('Original Data'!G91="","",'Original Data'!G91)</f>
        <v/>
      </c>
      <c r="H91" s="53">
        <f t="shared" si="1"/>
        <v>4225876.6679320447</v>
      </c>
      <c r="I91" s="54">
        <f t="shared" ca="1" si="2"/>
        <v>4857836.4318973739</v>
      </c>
    </row>
    <row r="92" spans="6:9" x14ac:dyDescent="0.25">
      <c r="F92" s="52">
        <f>IF('Original Data'!F92="","",'Original Data'!F92)</f>
        <v>45991</v>
      </c>
      <c r="G92" s="51" t="str">
        <f>IF('Original Data'!G92="","",'Original Data'!G92)</f>
        <v/>
      </c>
      <c r="H92" s="53">
        <f t="shared" si="1"/>
        <v>4241630.638525635</v>
      </c>
      <c r="I92" s="54">
        <f t="shared" ca="1" si="2"/>
        <v>5056236.6500946889</v>
      </c>
    </row>
    <row r="93" spans="6:9" x14ac:dyDescent="0.25">
      <c r="F93" s="52">
        <f>IF('Original Data'!F93="","",'Original Data'!F93)</f>
        <v>46022</v>
      </c>
      <c r="G93" s="51" t="str">
        <f>IF('Original Data'!G93="","",'Original Data'!G93)</f>
        <v/>
      </c>
      <c r="H93" s="53">
        <f t="shared" si="1"/>
        <v>4257909.7414723411</v>
      </c>
      <c r="I93" s="54">
        <f t="shared" ca="1" si="2"/>
        <v>4398026.3948028395</v>
      </c>
    </row>
    <row r="94" spans="6:9" x14ac:dyDescent="0.25">
      <c r="F94" s="52">
        <f>IF('Original Data'!F94="","",'Original Data'!F94)</f>
        <v>46053</v>
      </c>
      <c r="G94" s="51" t="str">
        <f>IF('Original Data'!G94="","",'Original Data'!G94)</f>
        <v/>
      </c>
      <c r="H94" s="53">
        <f t="shared" si="1"/>
        <v>4274188.8444190472</v>
      </c>
      <c r="I94" s="54">
        <f t="shared" ca="1" si="2"/>
        <v>4487621.1302951872</v>
      </c>
    </row>
    <row r="95" spans="6:9" x14ac:dyDescent="0.25">
      <c r="F95" s="52">
        <f>IF('Original Data'!F95="","",'Original Data'!F95)</f>
        <v>46081</v>
      </c>
      <c r="G95" s="51" t="str">
        <f>IF('Original Data'!G95="","",'Original Data'!G95)</f>
        <v/>
      </c>
      <c r="H95" s="53">
        <f t="shared" si="1"/>
        <v>4288892.5503063947</v>
      </c>
      <c r="I95" s="54">
        <f t="shared" ca="1" si="2"/>
        <v>4143894.1252250685</v>
      </c>
    </row>
    <row r="96" spans="6:9" x14ac:dyDescent="0.25">
      <c r="F96" s="52">
        <f>IF('Original Data'!F96="","",'Original Data'!F96)</f>
        <v>46112</v>
      </c>
      <c r="G96" s="51" t="str">
        <f>IF('Original Data'!G96="","",'Original Data'!G96)</f>
        <v/>
      </c>
      <c r="H96" s="53">
        <f t="shared" si="1"/>
        <v>4305171.6532531008</v>
      </c>
      <c r="I96" s="54">
        <f t="shared" ca="1" si="2"/>
        <v>4319064.8857717384</v>
      </c>
    </row>
    <row r="97" spans="6:9" x14ac:dyDescent="0.25">
      <c r="F97" s="52">
        <f>IF('Original Data'!F97="","",'Original Data'!F97)</f>
        <v>46142</v>
      </c>
      <c r="G97" s="51" t="str">
        <f>IF('Original Data'!G97="","",'Original Data'!G97)</f>
        <v/>
      </c>
      <c r="H97" s="53">
        <f t="shared" si="1"/>
        <v>4320925.6238466911</v>
      </c>
      <c r="I97" s="54">
        <f t="shared" ca="1" si="2"/>
        <v>4020005.3320176993</v>
      </c>
    </row>
    <row r="98" spans="6:9" x14ac:dyDescent="0.25">
      <c r="F98" s="52">
        <f>IF('Original Data'!F98="","",'Original Data'!F98)</f>
        <v>46173</v>
      </c>
      <c r="G98" s="51" t="str">
        <f>IF('Original Data'!G98="","",'Original Data'!G98)</f>
        <v/>
      </c>
      <c r="H98" s="53">
        <f t="shared" si="1"/>
        <v>4337204.7267933972</v>
      </c>
      <c r="I98" s="54">
        <f t="shared" ca="1" si="2"/>
        <v>3721249.3512706333</v>
      </c>
    </row>
    <row r="99" spans="6:9" x14ac:dyDescent="0.25">
      <c r="F99" s="52">
        <f>IF('Original Data'!F99="","",'Original Data'!F99)</f>
        <v>46203</v>
      </c>
      <c r="G99" s="51" t="str">
        <f>IF('Original Data'!G99="","",'Original Data'!G99)</f>
        <v/>
      </c>
      <c r="H99" s="53">
        <f t="shared" si="1"/>
        <v>4352958.6973869838</v>
      </c>
      <c r="I99" s="54">
        <f t="shared" ca="1" si="2"/>
        <v>4507637.6637604972</v>
      </c>
    </row>
    <row r="100" spans="6:9" x14ac:dyDescent="0.25">
      <c r="F100" s="52">
        <f>IF('Original Data'!F100="","",'Original Data'!F100)</f>
        <v>46234</v>
      </c>
      <c r="G100" s="51" t="str">
        <f>IF('Original Data'!G100="","",'Original Data'!G100)</f>
        <v/>
      </c>
      <c r="H100" s="53">
        <f t="shared" si="1"/>
        <v>4369237.8003336899</v>
      </c>
      <c r="I100" s="54">
        <f t="shared" ca="1" si="2"/>
        <v>4521110.283987334</v>
      </c>
    </row>
    <row r="101" spans="6:9" x14ac:dyDescent="0.25">
      <c r="F101" s="52">
        <f>IF('Original Data'!F101="","",'Original Data'!F101)</f>
        <v>46265</v>
      </c>
      <c r="G101" s="51" t="str">
        <f>IF('Original Data'!G101="","",'Original Data'!G101)</f>
        <v/>
      </c>
      <c r="H101" s="53">
        <f t="shared" si="1"/>
        <v>4385516.903280396</v>
      </c>
      <c r="I101" s="54">
        <f t="shared" ca="1" si="2"/>
        <v>4933708.6512172595</v>
      </c>
    </row>
    <row r="102" spans="6:9" x14ac:dyDescent="0.25">
      <c r="F102" s="52">
        <f>IF('Original Data'!F102="","",'Original Data'!F102)</f>
        <v>46295</v>
      </c>
      <c r="G102" s="51" t="str">
        <f>IF('Original Data'!G102="","",'Original Data'!G102)</f>
        <v/>
      </c>
      <c r="H102" s="53">
        <f t="shared" si="1"/>
        <v>4401270.8738739826</v>
      </c>
      <c r="I102" s="54">
        <f t="shared" ca="1" si="2"/>
        <v>5201882.7875965368</v>
      </c>
    </row>
    <row r="103" spans="6:9" x14ac:dyDescent="0.25">
      <c r="F103" s="52">
        <f>IF('Original Data'!F103="","",'Original Data'!F103)</f>
        <v>46326</v>
      </c>
      <c r="G103" s="51" t="str">
        <f>IF('Original Data'!G103="","",'Original Data'!G103)</f>
        <v/>
      </c>
      <c r="H103" s="53">
        <f t="shared" si="1"/>
        <v>4417549.9768206924</v>
      </c>
      <c r="I103" s="54">
        <f t="shared" ca="1" si="2"/>
        <v>5239125.6760429563</v>
      </c>
    </row>
    <row r="104" spans="6:9" x14ac:dyDescent="0.25">
      <c r="F104" s="52">
        <f>IF('Original Data'!F104="","",'Original Data'!F104)</f>
        <v>46356</v>
      </c>
      <c r="G104" s="51" t="str">
        <f>IF('Original Data'!G104="","",'Original Data'!G104)</f>
        <v/>
      </c>
      <c r="H104" s="53">
        <f t="shared" si="1"/>
        <v>4433303.947414279</v>
      </c>
      <c r="I104" s="54">
        <f t="shared" ca="1" si="2"/>
        <v>5453098.2319044331</v>
      </c>
    </row>
    <row r="105" spans="6:9" x14ac:dyDescent="0.25">
      <c r="F105" s="52">
        <f>IF('Original Data'!F105="","",'Original Data'!F105)</f>
        <v>46387</v>
      </c>
      <c r="G105" s="51" t="str">
        <f>IF('Original Data'!G105="","",'Original Data'!G105)</f>
        <v/>
      </c>
      <c r="H105" s="53">
        <f t="shared" si="1"/>
        <v>4449583.0503609851</v>
      </c>
      <c r="I105" s="54">
        <f t="shared" ca="1" si="2"/>
        <v>4743225.3703788295</v>
      </c>
    </row>
    <row r="106" spans="6:9" x14ac:dyDescent="0.25">
      <c r="F106" s="52">
        <f>IF('Original Data'!F106="","",'Original Data'!F106)</f>
        <v>46418</v>
      </c>
      <c r="G106" s="51" t="str">
        <f>IF('Original Data'!G106="","",'Original Data'!G106)</f>
        <v/>
      </c>
      <c r="H106" s="53">
        <f t="shared" si="1"/>
        <v>4465862.1533076912</v>
      </c>
      <c r="I106" s="54">
        <f t="shared" ca="1" si="2"/>
        <v>4839852.3535506157</v>
      </c>
    </row>
    <row r="107" spans="6:9" x14ac:dyDescent="0.25">
      <c r="F107" s="52">
        <f>IF('Original Data'!F107="","",'Original Data'!F107)</f>
        <v>46446</v>
      </c>
      <c r="G107" s="51" t="str">
        <f>IF('Original Data'!G107="","",'Original Data'!G107)</f>
        <v/>
      </c>
      <c r="H107" s="53">
        <f t="shared" si="1"/>
        <v>4480565.8591950387</v>
      </c>
      <c r="I107" s="54">
        <f t="shared" ca="1" si="2"/>
        <v>4469146.3812400494</v>
      </c>
    </row>
    <row r="108" spans="6:9" x14ac:dyDescent="0.25">
      <c r="F108" s="52">
        <f>IF('Original Data'!F108="","",'Original Data'!F108)</f>
        <v>46477</v>
      </c>
      <c r="G108" s="51" t="str">
        <f>IF('Original Data'!G108="","",'Original Data'!G108)</f>
        <v/>
      </c>
      <c r="H108" s="53">
        <f t="shared" si="1"/>
        <v>4496844.9621417448</v>
      </c>
      <c r="I108" s="54">
        <f t="shared" ca="1" si="2"/>
        <v>4658066.2104969556</v>
      </c>
    </row>
    <row r="109" spans="6:9" x14ac:dyDescent="0.25">
      <c r="F109" s="52">
        <f>IF('Original Data'!F109="","",'Original Data'!F109)</f>
        <v>46507</v>
      </c>
      <c r="G109" s="51" t="str">
        <f>IF('Original Data'!G109="","",'Original Data'!G109)</f>
        <v/>
      </c>
      <c r="H109" s="53">
        <f t="shared" si="1"/>
        <v>4512598.9327353351</v>
      </c>
      <c r="I109" s="54">
        <f t="shared" ca="1" si="2"/>
        <v>4335533.6162641011</v>
      </c>
    </row>
    <row r="110" spans="6:9" x14ac:dyDescent="0.25">
      <c r="F110" s="52">
        <f>IF('Original Data'!F110="","",'Original Data'!F110)</f>
        <v>46538</v>
      </c>
      <c r="G110" s="51" t="str">
        <f>IF('Original Data'!G110="","",'Original Data'!G110)</f>
        <v/>
      </c>
      <c r="H110" s="53">
        <f t="shared" si="1"/>
        <v>4528878.0356820412</v>
      </c>
      <c r="I110" s="54">
        <f t="shared" ca="1" si="2"/>
        <v>4013328.4223374696</v>
      </c>
    </row>
    <row r="111" spans="6:9" x14ac:dyDescent="0.25">
      <c r="F111" s="52">
        <f>IF('Original Data'!F111="","",'Original Data'!F111)</f>
        <v>46568</v>
      </c>
      <c r="G111" s="51" t="str">
        <f>IF('Original Data'!G111="","",'Original Data'!G111)</f>
        <v/>
      </c>
      <c r="H111" s="53">
        <f t="shared" si="1"/>
        <v>4544632.0062756278</v>
      </c>
      <c r="I111" s="54">
        <f t="shared" ca="1" si="2"/>
        <v>4861439.9750964725</v>
      </c>
    </row>
    <row r="112" spans="6:9" x14ac:dyDescent="0.25">
      <c r="F112" s="52">
        <f>IF('Original Data'!F112="","",'Original Data'!F112)</f>
        <v>46599</v>
      </c>
      <c r="G112" s="51" t="str">
        <f>IF('Original Data'!G112="","",'Original Data'!G112)</f>
        <v/>
      </c>
      <c r="H112" s="53">
        <f t="shared" si="1"/>
        <v>4560911.1092223339</v>
      </c>
      <c r="I112" s="54">
        <f t="shared" ca="1" si="2"/>
        <v>4875970.0548024355</v>
      </c>
    </row>
  </sheetData>
  <mergeCells count="2">
    <mergeCell ref="J1:K1"/>
    <mergeCell ref="A3:E3"/>
  </mergeCells>
  <conditionalFormatting sqref="I4">
    <cfRule type="cellIs" dxfId="10" priority="1" operator="notEqual">
      <formula>0</formula>
    </cfRule>
  </conditionalFormatting>
  <hyperlinks>
    <hyperlink ref="A3:E3" location="HL_Navigator" tooltip="Go to Navigator (Table of Contents)" display="Navigator" xr:uid="{0F4D708A-1DD2-43BA-A5C0-C963F0E6C8DB}"/>
    <hyperlink ref="A3" location="HL_Navigator" display="Navigator" xr:uid="{DBB4EF70-0522-4413-9BC4-6955B369847C}"/>
    <hyperlink ref="I4" location="Overall_Error_Check" tooltip="Go to Overall Error Check" display="Overall_Error_Check" xr:uid="{DBB67454-E896-44FA-A968-5B5D9800E4EE}"/>
  </hyperlinks>
  <pageMargins left="0.70866141732283472" right="0.70866141732283472" top="0.74803149606299213" bottom="0.74803149606299213" header="0.31496062992125984" footer="0.31496062992125984"/>
  <pageSetup paperSize="9" scale="57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D9604-5348-47FA-BF80-B3A5E004B8E7}">
  <sheetPr>
    <outlinePr summaryBelow="0" summaryRight="0"/>
    <pageSetUpPr fitToPage="1"/>
  </sheetPr>
  <dimension ref="A1:R112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1.5" x14ac:dyDescent="0.25"/>
  <cols>
    <col min="1" max="5" width="3.69921875" customWidth="1"/>
    <col min="6" max="6" width="8.69921875" bestFit="1" customWidth="1"/>
    <col min="7" max="7" width="10" bestFit="1" customWidth="1"/>
  </cols>
  <sheetData>
    <row r="1" spans="1:18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Method 3 - Using FORECAST.ETS</v>
      </c>
      <c r="J1" s="66"/>
      <c r="K1" s="66"/>
    </row>
    <row r="2" spans="1:18" ht="17.5" x14ac:dyDescent="0.35">
      <c r="A2" s="40" t="str">
        <f ca="1">Model_Name</f>
        <v>Forecasting examples_no macros.xlsx</v>
      </c>
    </row>
    <row r="3" spans="1:18" x14ac:dyDescent="0.25">
      <c r="A3" s="66" t="s">
        <v>1</v>
      </c>
      <c r="B3" s="66"/>
      <c r="C3" s="66"/>
      <c r="D3" s="66"/>
      <c r="E3" s="66"/>
    </row>
    <row r="4" spans="1:18" ht="14" x14ac:dyDescent="0.3">
      <c r="E4" t="s">
        <v>2</v>
      </c>
      <c r="I4" s="1">
        <f>Overall_Error_Check</f>
        <v>0</v>
      </c>
    </row>
    <row r="6" spans="1:18" ht="16" thickBot="1" x14ac:dyDescent="0.4">
      <c r="B6" s="41">
        <f>MAX($B$5:$B5)+1</f>
        <v>1</v>
      </c>
      <c r="C6" s="2" t="s">
        <v>70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" thickTop="1" x14ac:dyDescent="0.25"/>
    <row r="8" spans="1:18" ht="16.5" x14ac:dyDescent="0.35">
      <c r="C8" s="3" t="s">
        <v>4</v>
      </c>
    </row>
    <row r="10" spans="1:18" ht="16.5" x14ac:dyDescent="0.35">
      <c r="C10" s="3"/>
      <c r="E10" s="4" t="s">
        <v>3</v>
      </c>
    </row>
    <row r="12" spans="1:18" x14ac:dyDescent="0.25">
      <c r="F12" s="13" t="s">
        <v>62</v>
      </c>
      <c r="G12" s="13" t="s">
        <v>71</v>
      </c>
    </row>
    <row r="13" spans="1:18" x14ac:dyDescent="0.25">
      <c r="F13" s="52">
        <f>IF('Original Data'!F13="","",'Original Data'!F13)</f>
        <v>43585</v>
      </c>
      <c r="G13" s="51">
        <f>IF('Original Data'!G13="","",'Original Data'!G13)</f>
        <v>2644539</v>
      </c>
    </row>
    <row r="14" spans="1:18" x14ac:dyDescent="0.25">
      <c r="F14" s="52">
        <f>IF('Original Data'!F14="","",'Original Data'!F14)</f>
        <v>43616</v>
      </c>
      <c r="G14" s="51">
        <f>IF('Original Data'!G14="","",'Original Data'!G14)</f>
        <v>2359800</v>
      </c>
    </row>
    <row r="15" spans="1:18" x14ac:dyDescent="0.25">
      <c r="F15" s="52">
        <f>IF('Original Data'!F15="","",'Original Data'!F15)</f>
        <v>43646</v>
      </c>
      <c r="G15" s="51">
        <f>IF('Original Data'!G15="","",'Original Data'!G15)</f>
        <v>2925918</v>
      </c>
    </row>
    <row r="16" spans="1:18" x14ac:dyDescent="0.25">
      <c r="F16" s="52">
        <f>IF('Original Data'!F16="","",'Original Data'!F16)</f>
        <v>43677</v>
      </c>
      <c r="G16" s="51">
        <f>IF('Original Data'!G16="","",'Original Data'!G16)</f>
        <v>3024973</v>
      </c>
    </row>
    <row r="17" spans="6:7" x14ac:dyDescent="0.25">
      <c r="F17" s="52">
        <f>IF('Original Data'!F17="","",'Original Data'!F17)</f>
        <v>43708</v>
      </c>
      <c r="G17" s="51">
        <f>IF('Original Data'!G17="","",'Original Data'!G17)</f>
        <v>3177100</v>
      </c>
    </row>
    <row r="18" spans="6:7" x14ac:dyDescent="0.25">
      <c r="F18" s="52">
        <f>IF('Original Data'!F18="","",'Original Data'!F18)</f>
        <v>43738</v>
      </c>
      <c r="G18" s="51">
        <f>IF('Original Data'!G18="","",'Original Data'!G18)</f>
        <v>3419595</v>
      </c>
    </row>
    <row r="19" spans="6:7" x14ac:dyDescent="0.25">
      <c r="F19" s="52">
        <f>IF('Original Data'!F19="","",'Original Data'!F19)</f>
        <v>43769</v>
      </c>
      <c r="G19" s="51">
        <f>IF('Original Data'!G19="","",'Original Data'!G19)</f>
        <v>3649702</v>
      </c>
    </row>
    <row r="20" spans="6:7" x14ac:dyDescent="0.25">
      <c r="F20" s="52">
        <f>IF('Original Data'!F20="","",'Original Data'!F20)</f>
        <v>43799</v>
      </c>
      <c r="G20" s="51">
        <f>IF('Original Data'!G20="","",'Original Data'!G20)</f>
        <v>3650668</v>
      </c>
    </row>
    <row r="21" spans="6:7" x14ac:dyDescent="0.25">
      <c r="F21" s="52">
        <f>IF('Original Data'!F21="","",'Original Data'!F21)</f>
        <v>43830</v>
      </c>
      <c r="G21" s="51">
        <f>IF('Original Data'!G21="","",'Original Data'!G21)</f>
        <v>3191526</v>
      </c>
    </row>
    <row r="22" spans="6:7" x14ac:dyDescent="0.25">
      <c r="F22" s="52">
        <f>IF('Original Data'!F22="","",'Original Data'!F22)</f>
        <v>43861</v>
      </c>
      <c r="G22" s="51">
        <f>IF('Original Data'!G22="","",'Original Data'!G22)</f>
        <v>3249428</v>
      </c>
    </row>
    <row r="23" spans="6:7" x14ac:dyDescent="0.25">
      <c r="F23" s="52">
        <f>IF('Original Data'!F23="","",'Original Data'!F23)</f>
        <v>43890</v>
      </c>
      <c r="G23" s="51">
        <f>IF('Original Data'!G23="","",'Original Data'!G23)</f>
        <v>2971484</v>
      </c>
    </row>
    <row r="24" spans="6:7" x14ac:dyDescent="0.25">
      <c r="F24" s="52">
        <f>IF('Original Data'!F24="","",'Original Data'!F24)</f>
        <v>43921</v>
      </c>
      <c r="G24" s="51">
        <f>IF('Original Data'!G24="","",'Original Data'!G24)</f>
        <v>3074209</v>
      </c>
    </row>
    <row r="25" spans="6:7" x14ac:dyDescent="0.25">
      <c r="F25" s="52">
        <f>IF('Original Data'!F25="","",'Original Data'!F25)</f>
        <v>43951</v>
      </c>
      <c r="G25" s="51">
        <f>IF('Original Data'!G25="","",'Original Data'!G25)</f>
        <v>2785466</v>
      </c>
    </row>
    <row r="26" spans="6:7" x14ac:dyDescent="0.25">
      <c r="F26" s="52">
        <f>IF('Original Data'!F26="","",'Original Data'!F26)</f>
        <v>43982</v>
      </c>
      <c r="G26" s="51">
        <f>IF('Original Data'!G26="","",'Original Data'!G26)</f>
        <v>2515361</v>
      </c>
    </row>
    <row r="27" spans="6:7" x14ac:dyDescent="0.25">
      <c r="F27" s="52">
        <f>IF('Original Data'!F27="","",'Original Data'!F27)</f>
        <v>44012</v>
      </c>
      <c r="G27" s="51">
        <f>IF('Original Data'!G27="","",'Original Data'!G27)</f>
        <v>3105958</v>
      </c>
    </row>
    <row r="28" spans="6:7" x14ac:dyDescent="0.25">
      <c r="F28" s="52">
        <f>IF('Original Data'!F28="","",'Original Data'!F28)</f>
        <v>44043</v>
      </c>
      <c r="G28" s="51">
        <f>IF('Original Data'!G28="","",'Original Data'!G28)</f>
        <v>3139059</v>
      </c>
    </row>
    <row r="29" spans="6:7" x14ac:dyDescent="0.25">
      <c r="F29" s="52">
        <f>IF('Original Data'!F29="","",'Original Data'!F29)</f>
        <v>44074</v>
      </c>
      <c r="G29" s="51">
        <f>IF('Original Data'!G29="","",'Original Data'!G29)</f>
        <v>3380355</v>
      </c>
    </row>
    <row r="30" spans="6:7" x14ac:dyDescent="0.25">
      <c r="F30" s="52">
        <f>IF('Original Data'!F30="","",'Original Data'!F30)</f>
        <v>44104</v>
      </c>
      <c r="G30" s="51">
        <f>IF('Original Data'!G30="","",'Original Data'!G30)</f>
        <v>3612886</v>
      </c>
    </row>
    <row r="31" spans="6:7" x14ac:dyDescent="0.25">
      <c r="F31" s="52">
        <f>IF('Original Data'!F31="","",'Original Data'!F31)</f>
        <v>44135</v>
      </c>
      <c r="G31" s="51">
        <f>IF('Original Data'!G31="","",'Original Data'!G31)</f>
        <v>3765824</v>
      </c>
    </row>
    <row r="32" spans="6:7" x14ac:dyDescent="0.25">
      <c r="F32" s="52">
        <f>IF('Original Data'!F32="","",'Original Data'!F32)</f>
        <v>44165</v>
      </c>
      <c r="G32" s="51">
        <f>IF('Original Data'!G32="","",'Original Data'!G32)</f>
        <v>3771842</v>
      </c>
    </row>
    <row r="33" spans="6:7" x14ac:dyDescent="0.25">
      <c r="F33" s="52">
        <f>IF('Original Data'!F33="","",'Original Data'!F33)</f>
        <v>44196</v>
      </c>
      <c r="G33" s="51">
        <f>IF('Original Data'!G33="","",'Original Data'!G33)</f>
        <v>3356365</v>
      </c>
    </row>
    <row r="34" spans="6:7" x14ac:dyDescent="0.25">
      <c r="F34" s="52">
        <f>IF('Original Data'!F34="","",'Original Data'!F34)</f>
        <v>44227</v>
      </c>
      <c r="G34" s="51">
        <f>IF('Original Data'!G34="","",'Original Data'!G34)</f>
        <v>3490100</v>
      </c>
    </row>
    <row r="35" spans="6:7" x14ac:dyDescent="0.25">
      <c r="F35" s="52">
        <f>IF('Original Data'!F35="","",'Original Data'!F35)</f>
        <v>44255</v>
      </c>
      <c r="G35" s="51">
        <f>IF('Original Data'!G35="","",'Original Data'!G35)</f>
        <v>3163659</v>
      </c>
    </row>
    <row r="36" spans="6:7" x14ac:dyDescent="0.25">
      <c r="F36" s="52">
        <f>IF('Original Data'!F36="","",'Original Data'!F36)</f>
        <v>44286</v>
      </c>
      <c r="G36" s="51">
        <f>IF('Original Data'!G36="","",'Original Data'!G36)</f>
        <v>3167124</v>
      </c>
    </row>
    <row r="37" spans="6:7" x14ac:dyDescent="0.25">
      <c r="F37" s="52">
        <f>IF('Original Data'!F37="","",'Original Data'!F37)</f>
        <v>44316</v>
      </c>
      <c r="G37" s="51">
        <f>IF('Original Data'!G37="","",'Original Data'!G37)</f>
        <v>2883810</v>
      </c>
    </row>
    <row r="38" spans="6:7" x14ac:dyDescent="0.25">
      <c r="F38" s="52">
        <f>IF('Original Data'!F38="","",'Original Data'!F38)</f>
        <v>44347</v>
      </c>
      <c r="G38" s="51">
        <f>IF('Original Data'!G38="","",'Original Data'!G38)</f>
        <v>2610667</v>
      </c>
    </row>
    <row r="39" spans="6:7" x14ac:dyDescent="0.25">
      <c r="F39" s="52">
        <f>IF('Original Data'!F39="","",'Original Data'!F39)</f>
        <v>44377</v>
      </c>
      <c r="G39" s="51">
        <f>IF('Original Data'!G39="","",'Original Data'!G39)</f>
        <v>3129205</v>
      </c>
    </row>
    <row r="40" spans="6:7" x14ac:dyDescent="0.25">
      <c r="F40" s="52">
        <f>IF('Original Data'!F40="","",'Original Data'!F40)</f>
        <v>44408</v>
      </c>
      <c r="G40" s="51">
        <f>IF('Original Data'!G40="","",'Original Data'!G40)</f>
        <v>3200527</v>
      </c>
    </row>
    <row r="41" spans="6:7" x14ac:dyDescent="0.25">
      <c r="F41" s="52">
        <f>IF('Original Data'!F41="","",'Original Data'!F41)</f>
        <v>44439</v>
      </c>
      <c r="G41" s="51">
        <f>IF('Original Data'!G41="","",'Original Data'!G41)</f>
        <v>3547804</v>
      </c>
    </row>
    <row r="42" spans="6:7" x14ac:dyDescent="0.25">
      <c r="F42" s="52">
        <f>IF('Original Data'!F42="","",'Original Data'!F42)</f>
        <v>44469</v>
      </c>
      <c r="G42" s="51">
        <f>IF('Original Data'!G42="","",'Original Data'!G42)</f>
        <v>3766323</v>
      </c>
    </row>
    <row r="43" spans="6:7" x14ac:dyDescent="0.25">
      <c r="F43" s="52">
        <f>IF('Original Data'!F43="","",'Original Data'!F43)</f>
        <v>44500</v>
      </c>
      <c r="G43" s="51">
        <f>IF('Original Data'!G43="","",'Original Data'!G43)</f>
        <v>3935589</v>
      </c>
    </row>
    <row r="44" spans="6:7" x14ac:dyDescent="0.25">
      <c r="F44" s="52">
        <f>IF('Original Data'!F44="","",'Original Data'!F44)</f>
        <v>44530</v>
      </c>
      <c r="G44" s="51">
        <f>IF('Original Data'!G44="","",'Original Data'!G44)</f>
        <v>3917884</v>
      </c>
    </row>
    <row r="45" spans="6:7" x14ac:dyDescent="0.25">
      <c r="F45" s="52">
        <f>IF('Original Data'!F45="","",'Original Data'!F45)</f>
        <v>44561</v>
      </c>
      <c r="G45" s="51">
        <f>IF('Original Data'!G45="","",'Original Data'!G45)</f>
        <v>3564970</v>
      </c>
    </row>
    <row r="46" spans="6:7" x14ac:dyDescent="0.25">
      <c r="F46" s="52">
        <f>IF('Original Data'!F46="","",'Original Data'!F46)</f>
        <v>44592</v>
      </c>
      <c r="G46" s="51">
        <f>IF('Original Data'!G46="","",'Original Data'!G46)</f>
        <v>3602455</v>
      </c>
    </row>
    <row r="47" spans="6:7" x14ac:dyDescent="0.25">
      <c r="F47" s="52">
        <f>IF('Original Data'!F47="","",'Original Data'!F47)</f>
        <v>44620</v>
      </c>
      <c r="G47" s="51">
        <f>IF('Original Data'!G47="","",'Original Data'!G47)</f>
        <v>3326859</v>
      </c>
    </row>
    <row r="48" spans="6:7" x14ac:dyDescent="0.25">
      <c r="F48" s="52">
        <f>IF('Original Data'!F48="","",'Original Data'!F48)</f>
        <v>44651</v>
      </c>
      <c r="G48" s="51">
        <f>IF('Original Data'!G48="","",'Original Data'!G48)</f>
        <v>3441693</v>
      </c>
    </row>
    <row r="49" spans="6:7" x14ac:dyDescent="0.25">
      <c r="F49" s="52">
        <f>IF('Original Data'!F49="","",'Original Data'!F49)</f>
        <v>44681</v>
      </c>
      <c r="G49" s="51">
        <f>IF('Original Data'!G49="","",'Original Data'!G49)</f>
        <v>3211600</v>
      </c>
    </row>
    <row r="50" spans="6:7" x14ac:dyDescent="0.25">
      <c r="F50" s="52">
        <f>IF('Original Data'!F50="","",'Original Data'!F50)</f>
        <v>44712</v>
      </c>
      <c r="G50" s="51">
        <f>IF('Original Data'!G50="","",'Original Data'!G50)</f>
        <v>2998119</v>
      </c>
    </row>
    <row r="51" spans="6:7" x14ac:dyDescent="0.25">
      <c r="F51" s="52">
        <f>IF('Original Data'!F51="","",'Original Data'!F51)</f>
        <v>44742</v>
      </c>
      <c r="G51" s="51">
        <f>IF('Original Data'!G51="","",'Original Data'!G51)</f>
        <v>3472440</v>
      </c>
    </row>
    <row r="52" spans="6:7" x14ac:dyDescent="0.25">
      <c r="F52" s="52">
        <f>IF('Original Data'!F52="","",'Original Data'!F52)</f>
        <v>44773</v>
      </c>
      <c r="G52" s="51">
        <f>IF('Original Data'!G52="","",'Original Data'!G52)</f>
        <v>3563007</v>
      </c>
    </row>
    <row r="53" spans="6:7" x14ac:dyDescent="0.25">
      <c r="F53" s="52">
        <f>IF('Original Data'!F53="","",'Original Data'!F53)</f>
        <v>44804</v>
      </c>
      <c r="G53" s="51">
        <f>IF('Original Data'!G53="","",'Original Data'!G53)</f>
        <v>3820570</v>
      </c>
    </row>
    <row r="54" spans="6:7" x14ac:dyDescent="0.25">
      <c r="F54" s="52">
        <f>IF('Original Data'!F54="","",'Original Data'!F54)</f>
        <v>44834</v>
      </c>
      <c r="G54" s="51">
        <f>IF('Original Data'!G54="","",'Original Data'!G54)</f>
        <v>4107195</v>
      </c>
    </row>
    <row r="55" spans="6:7" x14ac:dyDescent="0.25">
      <c r="F55" s="52">
        <f>IF('Original Data'!F55="","",'Original Data'!F55)</f>
        <v>44865</v>
      </c>
      <c r="G55" s="51">
        <f>IF('Original Data'!G55="","",'Original Data'!G55)</f>
        <v>4284443</v>
      </c>
    </row>
    <row r="56" spans="6:7" x14ac:dyDescent="0.25">
      <c r="F56" s="52">
        <f>IF('Original Data'!F56="","",'Original Data'!F56)</f>
        <v>44895</v>
      </c>
      <c r="G56" s="51">
        <f>IF('Original Data'!G56="","",'Original Data'!G56)</f>
        <v>4356216</v>
      </c>
    </row>
    <row r="57" spans="6:7" x14ac:dyDescent="0.25">
      <c r="F57" s="52">
        <f>IF('Original Data'!F57="","",'Original Data'!F57)</f>
        <v>44926</v>
      </c>
      <c r="G57" s="51">
        <f>IF('Original Data'!G57="","",'Original Data'!G57)</f>
        <v>3819379</v>
      </c>
    </row>
    <row r="58" spans="6:7" x14ac:dyDescent="0.25">
      <c r="F58" s="52">
        <f>IF('Original Data'!F58="","",'Original Data'!F58)</f>
        <v>44957</v>
      </c>
      <c r="G58" s="51">
        <f>IF('Original Data'!G58="","",'Original Data'!G58)</f>
        <v>3844987</v>
      </c>
    </row>
    <row r="59" spans="6:7" x14ac:dyDescent="0.25">
      <c r="F59" s="52">
        <f>IF('Original Data'!F59="","",'Original Data'!F59)</f>
        <v>44985</v>
      </c>
      <c r="G59" s="51">
        <f>IF('Original Data'!G59="","",'Original Data'!G59)</f>
        <v>3478890</v>
      </c>
    </row>
    <row r="60" spans="6:7" x14ac:dyDescent="0.25">
      <c r="F60" s="52">
        <f>IF('Original Data'!F60="","",'Original Data'!F60)</f>
        <v>45016</v>
      </c>
      <c r="G60" s="51">
        <f>IF('Original Data'!G60="","",'Original Data'!G60)</f>
        <v>3443039</v>
      </c>
    </row>
    <row r="61" spans="6:7" x14ac:dyDescent="0.25">
      <c r="F61" s="52">
        <f>IF('Original Data'!F61="","",'Original Data'!F61)</f>
        <v>45046</v>
      </c>
      <c r="G61" s="51">
        <f>IF('Original Data'!G61="","",'Original Data'!G61)</f>
        <v>3204637</v>
      </c>
    </row>
    <row r="62" spans="6:7" x14ac:dyDescent="0.25">
      <c r="F62" s="52">
        <f>IF('Original Data'!F62="","",'Original Data'!F62)</f>
        <v>45077</v>
      </c>
      <c r="G62" s="51">
        <f>IF('Original Data'!G62="","",'Original Data'!G62)</f>
        <v>2966477</v>
      </c>
    </row>
    <row r="63" spans="6:7" x14ac:dyDescent="0.25">
      <c r="F63" s="52">
        <f>IF('Original Data'!F63="","",'Original Data'!F63)</f>
        <v>45107</v>
      </c>
      <c r="G63" s="51">
        <f>IF('Original Data'!G63="","",'Original Data'!G63)</f>
        <v>3593364</v>
      </c>
    </row>
    <row r="64" spans="6:7" x14ac:dyDescent="0.25">
      <c r="F64" s="52">
        <f>IF('Original Data'!F64="","",'Original Data'!F64)</f>
        <v>45138</v>
      </c>
      <c r="G64" s="51">
        <f>IF('Original Data'!G64="","",'Original Data'!G64)</f>
        <v>3604104</v>
      </c>
    </row>
    <row r="65" spans="6:7" x14ac:dyDescent="0.25">
      <c r="F65" s="52">
        <f>IF('Original Data'!F65="","",'Original Data'!F65)</f>
        <v>45169</v>
      </c>
      <c r="G65" s="51">
        <f>IF('Original Data'!G65="","",'Original Data'!G65)</f>
        <v>3933016</v>
      </c>
    </row>
    <row r="66" spans="6:7" x14ac:dyDescent="0.25">
      <c r="F66" s="52">
        <f>IF('Original Data'!F66="","",'Original Data'!F66)</f>
        <v>45199</v>
      </c>
      <c r="G66" s="51">
        <f>IF('Original Data'!G66="","",'Original Data'!G66)</f>
        <v>4146797</v>
      </c>
    </row>
    <row r="67" spans="6:7" x14ac:dyDescent="0.25">
      <c r="F67" s="52">
        <f>IF('Original Data'!F67="","",'Original Data'!F67)</f>
        <v>45230</v>
      </c>
      <c r="G67" s="51">
        <f>IF('Original Data'!G67="","",'Original Data'!G67)</f>
        <v>4176486</v>
      </c>
    </row>
    <row r="68" spans="6:7" x14ac:dyDescent="0.25">
      <c r="F68" s="52">
        <f>IF('Original Data'!F68="","",'Original Data'!F68)</f>
        <v>45260</v>
      </c>
      <c r="G68" s="51">
        <f>IF('Original Data'!G68="","",'Original Data'!G68)</f>
        <v>4347059</v>
      </c>
    </row>
    <row r="69" spans="6:7" x14ac:dyDescent="0.25">
      <c r="F69" s="52">
        <f>IF('Original Data'!F69="","",'Original Data'!F69)</f>
        <v>45291</v>
      </c>
      <c r="G69" s="51">
        <f>IF('Original Data'!G69="","",'Original Data'!G69)</f>
        <v>3781168</v>
      </c>
    </row>
    <row r="70" spans="6:7" x14ac:dyDescent="0.25">
      <c r="F70" s="52">
        <f>IF('Original Data'!F70="","",'Original Data'!F70)</f>
        <v>45322</v>
      </c>
      <c r="G70" s="51">
        <f>IF('Original Data'!G70="","",'Original Data'!G70)</f>
        <v>3858196.3569040108</v>
      </c>
    </row>
    <row r="71" spans="6:7" x14ac:dyDescent="0.25">
      <c r="F71" s="52">
        <f>IF('Original Data'!F71="","",'Original Data'!F71)</f>
        <v>45351</v>
      </c>
      <c r="G71" s="51">
        <f>IF('Original Data'!G71="","",'Original Data'!G71)</f>
        <v>3562679.8147925721</v>
      </c>
    </row>
    <row r="72" spans="6:7" x14ac:dyDescent="0.25">
      <c r="F72" s="52">
        <f>IF('Original Data'!F72="","",'Original Data'!F72)</f>
        <v>45382</v>
      </c>
      <c r="G72" s="51">
        <f>'Raw Data from FORECAST.ETS'!C71</f>
        <v>3645607.0770074413</v>
      </c>
    </row>
    <row r="73" spans="6:7" x14ac:dyDescent="0.25">
      <c r="F73" s="52">
        <f>IF('Original Data'!F73="","",'Original Data'!F73)</f>
        <v>45412</v>
      </c>
      <c r="G73" s="51">
        <f>'Raw Data from FORECAST.ETS'!C72</f>
        <v>3377633.3103244333</v>
      </c>
    </row>
    <row r="74" spans="6:7" x14ac:dyDescent="0.25">
      <c r="F74" s="52">
        <f>IF('Original Data'!F74="","",'Original Data'!F74)</f>
        <v>45443</v>
      </c>
      <c r="G74" s="51">
        <f>'Raw Data from FORECAST.ETS'!C73</f>
        <v>3121446.8870122023</v>
      </c>
    </row>
    <row r="75" spans="6:7" x14ac:dyDescent="0.25">
      <c r="F75" s="52">
        <f>IF('Original Data'!F75="","",'Original Data'!F75)</f>
        <v>45473</v>
      </c>
      <c r="G75" s="51">
        <f>'Raw Data from FORECAST.ETS'!C74</f>
        <v>3648618.2922838</v>
      </c>
    </row>
    <row r="76" spans="6:7" x14ac:dyDescent="0.25">
      <c r="F76" s="52">
        <f>IF('Original Data'!F76="","",'Original Data'!F76)</f>
        <v>45504</v>
      </c>
      <c r="G76" s="51">
        <f>'Raw Data from FORECAST.ETS'!C75</f>
        <v>3713964.7126519354</v>
      </c>
    </row>
    <row r="77" spans="6:7" x14ac:dyDescent="0.25">
      <c r="F77" s="52">
        <f>IF('Original Data'!F77="","",'Original Data'!F77)</f>
        <v>45535</v>
      </c>
      <c r="G77" s="51">
        <f>'Raw Data from FORECAST.ETS'!C76</f>
        <v>3969863.2298377226</v>
      </c>
    </row>
    <row r="78" spans="6:7" x14ac:dyDescent="0.25">
      <c r="F78" s="52">
        <f>IF('Original Data'!F78="","",'Original Data'!F78)</f>
        <v>45565</v>
      </c>
      <c r="G78" s="51">
        <f>'Raw Data from FORECAST.ETS'!C77</f>
        <v>4191434.3891396401</v>
      </c>
    </row>
    <row r="79" spans="6:7" x14ac:dyDescent="0.25">
      <c r="F79" s="52">
        <f>IF('Original Data'!F79="","",'Original Data'!F79)</f>
        <v>45596</v>
      </c>
      <c r="G79" s="51">
        <f>'Raw Data from FORECAST.ETS'!C78</f>
        <v>4375439.8016566476</v>
      </c>
    </row>
    <row r="80" spans="6:7" x14ac:dyDescent="0.25">
      <c r="F80" s="52">
        <f>IF('Original Data'!F80="","",'Original Data'!F80)</f>
        <v>45626</v>
      </c>
      <c r="G80" s="51">
        <f>'Raw Data from FORECAST.ETS'!C79</f>
        <v>4370864.0260059843</v>
      </c>
    </row>
    <row r="81" spans="6:7" x14ac:dyDescent="0.25">
      <c r="F81" s="52">
        <f>IF('Original Data'!F81="","",'Original Data'!F81)</f>
        <v>45657</v>
      </c>
      <c r="G81" s="51">
        <f>'Raw Data from FORECAST.ETS'!C80</f>
        <v>3960763.8677016324</v>
      </c>
    </row>
    <row r="82" spans="6:7" x14ac:dyDescent="0.25">
      <c r="F82" s="52">
        <f>IF('Original Data'!F82="","",'Original Data'!F82)</f>
        <v>45688</v>
      </c>
      <c r="G82" s="51">
        <f>'Raw Data from FORECAST.ETS'!C81</f>
        <v>4037068.375278627</v>
      </c>
    </row>
    <row r="83" spans="6:7" x14ac:dyDescent="0.25">
      <c r="F83" s="52">
        <f>IF('Original Data'!F83="","",'Original Data'!F83)</f>
        <v>45716</v>
      </c>
      <c r="G83" s="51">
        <f>'Raw Data from FORECAST.ETS'!C82</f>
        <v>3740959.2437138385</v>
      </c>
    </row>
    <row r="84" spans="6:7" x14ac:dyDescent="0.25">
      <c r="F84" s="52">
        <f>IF('Original Data'!F84="","",'Original Data'!F84)</f>
        <v>45747</v>
      </c>
      <c r="G84" s="51">
        <f>'Raw Data from FORECAST.ETS'!C83</f>
        <v>3811471.5156468856</v>
      </c>
    </row>
    <row r="85" spans="6:7" x14ac:dyDescent="0.25">
      <c r="F85" s="52">
        <f>IF('Original Data'!F85="","",'Original Data'!F85)</f>
        <v>45777</v>
      </c>
      <c r="G85" s="51">
        <f>'Raw Data from FORECAST.ETS'!C84</f>
        <v>3543497.7489638776</v>
      </c>
    </row>
    <row r="86" spans="6:7" x14ac:dyDescent="0.25">
      <c r="F86" s="52">
        <f>IF('Original Data'!F86="","",'Original Data'!F86)</f>
        <v>45808</v>
      </c>
      <c r="G86" s="51">
        <f>'Raw Data from FORECAST.ETS'!C85</f>
        <v>3287311.3256516466</v>
      </c>
    </row>
    <row r="87" spans="6:7" x14ac:dyDescent="0.25">
      <c r="F87" s="52">
        <f>IF('Original Data'!F87="","",'Original Data'!F87)</f>
        <v>45838</v>
      </c>
      <c r="G87" s="51">
        <f>'Raw Data from FORECAST.ETS'!C86</f>
        <v>3814482.7309232438</v>
      </c>
    </row>
    <row r="88" spans="6:7" x14ac:dyDescent="0.25">
      <c r="F88" s="52">
        <f>IF('Original Data'!F88="","",'Original Data'!F88)</f>
        <v>45869</v>
      </c>
      <c r="G88" s="51">
        <f>'Raw Data from FORECAST.ETS'!C87</f>
        <v>3879829.1512913792</v>
      </c>
    </row>
    <row r="89" spans="6:7" x14ac:dyDescent="0.25">
      <c r="F89" s="52">
        <f>IF('Original Data'!F89="","",'Original Data'!F89)</f>
        <v>45900</v>
      </c>
      <c r="G89" s="51">
        <f>'Raw Data from FORECAST.ETS'!C88</f>
        <v>4135727.6684771669</v>
      </c>
    </row>
    <row r="90" spans="6:7" x14ac:dyDescent="0.25">
      <c r="F90" s="52">
        <f>IF('Original Data'!F90="","",'Original Data'!F90)</f>
        <v>45930</v>
      </c>
      <c r="G90" s="51">
        <f>'Raw Data from FORECAST.ETS'!C89</f>
        <v>4357298.8277790844</v>
      </c>
    </row>
    <row r="91" spans="6:7" x14ac:dyDescent="0.25">
      <c r="F91" s="52">
        <f>IF('Original Data'!F91="","",'Original Data'!F91)</f>
        <v>45961</v>
      </c>
      <c r="G91" s="51">
        <f>'Raw Data from FORECAST.ETS'!C90</f>
        <v>4541304.2402960919</v>
      </c>
    </row>
    <row r="92" spans="6:7" x14ac:dyDescent="0.25">
      <c r="F92" s="52">
        <f>IF('Original Data'!F92="","",'Original Data'!F92)</f>
        <v>45991</v>
      </c>
      <c r="G92" s="51">
        <f>'Raw Data from FORECAST.ETS'!C91</f>
        <v>4536728.4646454286</v>
      </c>
    </row>
    <row r="93" spans="6:7" x14ac:dyDescent="0.25">
      <c r="F93" s="52">
        <f>IF('Original Data'!F93="","",'Original Data'!F93)</f>
        <v>46022</v>
      </c>
      <c r="G93" s="51">
        <f>'Raw Data from FORECAST.ETS'!C92</f>
        <v>4126628.3063410767</v>
      </c>
    </row>
    <row r="94" spans="6:7" x14ac:dyDescent="0.25">
      <c r="F94" s="52">
        <f>IF('Original Data'!F94="","",'Original Data'!F94)</f>
        <v>46053</v>
      </c>
      <c r="G94" s="51">
        <f>'Raw Data from FORECAST.ETS'!C93</f>
        <v>4202932.8139180709</v>
      </c>
    </row>
    <row r="95" spans="6:7" x14ac:dyDescent="0.25">
      <c r="F95" s="52">
        <f>IF('Original Data'!F95="","",'Original Data'!F95)</f>
        <v>46081</v>
      </c>
      <c r="G95" s="51">
        <f>'Raw Data from FORECAST.ETS'!C94</f>
        <v>3906823.6823532823</v>
      </c>
    </row>
    <row r="96" spans="6:7" x14ac:dyDescent="0.25">
      <c r="F96" s="52">
        <f>IF('Original Data'!F96="","",'Original Data'!F96)</f>
        <v>46112</v>
      </c>
      <c r="G96" s="51">
        <f>'Raw Data from FORECAST.ETS'!C95</f>
        <v>3977335.9542863299</v>
      </c>
    </row>
    <row r="97" spans="6:7" x14ac:dyDescent="0.25">
      <c r="F97" s="52">
        <f>IF('Original Data'!F97="","",'Original Data'!F97)</f>
        <v>46142</v>
      </c>
      <c r="G97" s="51">
        <f>'Raw Data from FORECAST.ETS'!C96</f>
        <v>3709362.1876033219</v>
      </c>
    </row>
    <row r="98" spans="6:7" x14ac:dyDescent="0.25">
      <c r="F98" s="52">
        <f>IF('Original Data'!F98="","",'Original Data'!F98)</f>
        <v>46173</v>
      </c>
      <c r="G98" s="51">
        <f>'Raw Data from FORECAST.ETS'!C97</f>
        <v>3453175.7642910909</v>
      </c>
    </row>
    <row r="99" spans="6:7" x14ac:dyDescent="0.25">
      <c r="F99" s="52">
        <f>IF('Original Data'!F99="","",'Original Data'!F99)</f>
        <v>46203</v>
      </c>
      <c r="G99" s="51">
        <f>'Raw Data from FORECAST.ETS'!C98</f>
        <v>3980347.1695626881</v>
      </c>
    </row>
    <row r="100" spans="6:7" x14ac:dyDescent="0.25">
      <c r="F100" s="52">
        <f>IF('Original Data'!F100="","",'Original Data'!F100)</f>
        <v>46234</v>
      </c>
      <c r="G100" s="51">
        <f>'Raw Data from FORECAST.ETS'!C99</f>
        <v>4045693.5899308235</v>
      </c>
    </row>
    <row r="101" spans="6:7" x14ac:dyDescent="0.25">
      <c r="F101" s="52">
        <f>IF('Original Data'!F101="","",'Original Data'!F101)</f>
        <v>46265</v>
      </c>
      <c r="G101" s="51">
        <f>'Raw Data from FORECAST.ETS'!C100</f>
        <v>4301592.1071166107</v>
      </c>
    </row>
    <row r="102" spans="6:7" x14ac:dyDescent="0.25">
      <c r="F102" s="52">
        <f>IF('Original Data'!F102="","",'Original Data'!F102)</f>
        <v>46295</v>
      </c>
      <c r="G102" s="51">
        <f>'Raw Data from FORECAST.ETS'!C101</f>
        <v>4523163.2664185287</v>
      </c>
    </row>
    <row r="103" spans="6:7" x14ac:dyDescent="0.25">
      <c r="F103" s="52">
        <f>IF('Original Data'!F103="","",'Original Data'!F103)</f>
        <v>46326</v>
      </c>
      <c r="G103" s="51">
        <f>'Raw Data from FORECAST.ETS'!C102</f>
        <v>4707168.6789355362</v>
      </c>
    </row>
    <row r="104" spans="6:7" x14ac:dyDescent="0.25">
      <c r="F104" s="52">
        <f>IF('Original Data'!F104="","",'Original Data'!F104)</f>
        <v>46356</v>
      </c>
      <c r="G104" s="51">
        <f>'Raw Data from FORECAST.ETS'!C103</f>
        <v>4702592.9032848729</v>
      </c>
    </row>
    <row r="105" spans="6:7" x14ac:dyDescent="0.25">
      <c r="F105" s="52">
        <f>IF('Original Data'!F105="","",'Original Data'!F105)</f>
        <v>46387</v>
      </c>
      <c r="G105" s="51">
        <f>'Raw Data from FORECAST.ETS'!C104</f>
        <v>4292492.7449805215</v>
      </c>
    </row>
    <row r="106" spans="6:7" x14ac:dyDescent="0.25">
      <c r="F106" s="52">
        <f>IF('Original Data'!F106="","",'Original Data'!F106)</f>
        <v>46418</v>
      </c>
      <c r="G106" s="51">
        <f>'Raw Data from FORECAST.ETS'!C105</f>
        <v>4368797.2525575152</v>
      </c>
    </row>
    <row r="107" spans="6:7" x14ac:dyDescent="0.25">
      <c r="F107" s="52">
        <f>IF('Original Data'!F107="","",'Original Data'!F107)</f>
        <v>46446</v>
      </c>
      <c r="G107" s="51">
        <f>'Raw Data from FORECAST.ETS'!C106</f>
        <v>4072688.1209927266</v>
      </c>
    </row>
    <row r="108" spans="6:7" x14ac:dyDescent="0.25">
      <c r="F108" s="52">
        <f>IF('Original Data'!F108="","",'Original Data'!F108)</f>
        <v>46477</v>
      </c>
      <c r="G108" s="51">
        <f>'Raw Data from FORECAST.ETS'!C107</f>
        <v>4143200.3929257737</v>
      </c>
    </row>
    <row r="109" spans="6:7" x14ac:dyDescent="0.25">
      <c r="F109" s="52">
        <f>IF('Original Data'!F109="","",'Original Data'!F109)</f>
        <v>46507</v>
      </c>
      <c r="G109" s="51">
        <f>'Raw Data from FORECAST.ETS'!C108</f>
        <v>3875226.6262427657</v>
      </c>
    </row>
    <row r="110" spans="6:7" x14ac:dyDescent="0.25">
      <c r="F110" s="52">
        <f>IF('Original Data'!F110="","",'Original Data'!F110)</f>
        <v>46538</v>
      </c>
      <c r="G110" s="51">
        <f>'Raw Data from FORECAST.ETS'!C109</f>
        <v>3619040.2029305347</v>
      </c>
    </row>
    <row r="111" spans="6:7" x14ac:dyDescent="0.25">
      <c r="F111" s="52">
        <f>IF('Original Data'!F111="","",'Original Data'!F111)</f>
        <v>46568</v>
      </c>
      <c r="G111" s="51">
        <f>'Raw Data from FORECAST.ETS'!C110</f>
        <v>4146211.6082021319</v>
      </c>
    </row>
    <row r="112" spans="6:7" x14ac:dyDescent="0.25">
      <c r="F112" s="52">
        <f>IF('Original Data'!F112="","",'Original Data'!F112)</f>
        <v>46599</v>
      </c>
      <c r="G112" s="51">
        <f>'Raw Data from FORECAST.ETS'!C111</f>
        <v>4211558.0285702674</v>
      </c>
    </row>
  </sheetData>
  <mergeCells count="2">
    <mergeCell ref="J1:K1"/>
    <mergeCell ref="A3:E3"/>
  </mergeCells>
  <conditionalFormatting sqref="I4">
    <cfRule type="cellIs" dxfId="9" priority="1" operator="notEqual">
      <formula>0</formula>
    </cfRule>
  </conditionalFormatting>
  <hyperlinks>
    <hyperlink ref="A3:E3" location="HL_Navigator" tooltip="Go to Navigator (Table of Contents)" display="Navigator" xr:uid="{90D17C50-1D48-4DBC-A19C-E8B69A6A88CE}"/>
    <hyperlink ref="A3" location="HL_Navigator" display="Navigator" xr:uid="{E83C4FD4-23E2-49D4-BB6F-6FA026A14EDE}"/>
    <hyperlink ref="I4" location="Overall_Error_Check" tooltip="Go to Overall Error Check" display="Overall_Error_Check" xr:uid="{D084260E-7413-4C0A-A9D6-3C63B938ED5A}"/>
  </hyperlinks>
  <pageMargins left="0.70866141732283472" right="0.70866141732283472" top="0.74803149606299213" bottom="0.74803149606299213" header="0.31496062992125984" footer="0.31496062992125984"/>
  <pageSetup paperSize="9" scale="57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B9E5F-328C-4B9B-809C-BD561DE79C7C}">
  <sheetPr>
    <pageSetUpPr fitToPage="1"/>
  </sheetPr>
  <dimension ref="A1:Q111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1.5" x14ac:dyDescent="0.25"/>
  <cols>
    <col min="1" max="1" width="9.296875" bestFit="1" customWidth="1"/>
    <col min="2" max="2" width="10" bestFit="1" customWidth="1"/>
    <col min="3" max="3" width="16" customWidth="1"/>
    <col min="4" max="4" width="29.09765625" customWidth="1"/>
    <col min="5" max="5" width="28.8984375" customWidth="1"/>
  </cols>
  <sheetData>
    <row r="1" spans="1:17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Raw Data from FORECAST.ETS</v>
      </c>
      <c r="J1" s="66"/>
      <c r="K1" s="66"/>
    </row>
    <row r="2" spans="1:17" ht="17.5" x14ac:dyDescent="0.35">
      <c r="A2" s="40" t="str">
        <f ca="1">Model_Name</f>
        <v>Forecasting examples_no macros.xlsx</v>
      </c>
    </row>
    <row r="3" spans="1:17" x14ac:dyDescent="0.25">
      <c r="A3" s="66" t="s">
        <v>1</v>
      </c>
      <c r="B3" s="66"/>
      <c r="C3" s="66"/>
      <c r="D3" s="66"/>
      <c r="E3" s="66"/>
    </row>
    <row r="4" spans="1:17" ht="14" x14ac:dyDescent="0.3">
      <c r="D4" t="s">
        <v>2</v>
      </c>
      <c r="F4" s="1">
        <f>Overall_Error_Check</f>
        <v>0</v>
      </c>
    </row>
    <row r="6" spans="1:17" ht="16" thickBot="1" x14ac:dyDescent="0.4">
      <c r="A6" s="41">
        <f>MAX($B$5:$B5)+1</f>
        <v>1</v>
      </c>
      <c r="B6" s="2" t="s">
        <v>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2" thickTop="1" x14ac:dyDescent="0.25"/>
    <row r="8" spans="1:17" ht="16.5" x14ac:dyDescent="0.35">
      <c r="B8" s="3" t="s">
        <v>4</v>
      </c>
    </row>
    <row r="11" spans="1:17" x14ac:dyDescent="0.25">
      <c r="A11" t="s">
        <v>62</v>
      </c>
      <c r="B11" t="s">
        <v>71</v>
      </c>
      <c r="C11" t="s">
        <v>80</v>
      </c>
      <c r="D11" t="s">
        <v>81</v>
      </c>
      <c r="E11" t="s">
        <v>82</v>
      </c>
    </row>
    <row r="12" spans="1:17" x14ac:dyDescent="0.25">
      <c r="A12" s="62">
        <v>41182</v>
      </c>
      <c r="B12" s="63">
        <v>2644539</v>
      </c>
    </row>
    <row r="13" spans="1:17" x14ac:dyDescent="0.25">
      <c r="A13" s="62">
        <v>41213</v>
      </c>
      <c r="B13" s="63">
        <v>2359800</v>
      </c>
    </row>
    <row r="14" spans="1:17" x14ac:dyDescent="0.25">
      <c r="A14" s="62">
        <v>41243</v>
      </c>
      <c r="B14" s="63">
        <v>2925918</v>
      </c>
    </row>
    <row r="15" spans="1:17" x14ac:dyDescent="0.25">
      <c r="A15" s="62">
        <v>41274</v>
      </c>
      <c r="B15" s="63">
        <v>3024973</v>
      </c>
    </row>
    <row r="16" spans="1:17" x14ac:dyDescent="0.25">
      <c r="A16" s="62">
        <v>41305</v>
      </c>
      <c r="B16" s="63">
        <v>3177100</v>
      </c>
    </row>
    <row r="17" spans="1:2" x14ac:dyDescent="0.25">
      <c r="A17" s="62">
        <v>41333</v>
      </c>
      <c r="B17" s="63">
        <v>3419595</v>
      </c>
    </row>
    <row r="18" spans="1:2" x14ac:dyDescent="0.25">
      <c r="A18" s="62">
        <v>41364</v>
      </c>
      <c r="B18" s="63">
        <v>3649702</v>
      </c>
    </row>
    <row r="19" spans="1:2" x14ac:dyDescent="0.25">
      <c r="A19" s="62">
        <v>41394</v>
      </c>
      <c r="B19" s="63">
        <v>3650668</v>
      </c>
    </row>
    <row r="20" spans="1:2" x14ac:dyDescent="0.25">
      <c r="A20" s="62">
        <v>41425</v>
      </c>
      <c r="B20" s="63">
        <v>3191526</v>
      </c>
    </row>
    <row r="21" spans="1:2" x14ac:dyDescent="0.25">
      <c r="A21" s="62">
        <v>41455</v>
      </c>
      <c r="B21" s="63">
        <v>3249428</v>
      </c>
    </row>
    <row r="22" spans="1:2" x14ac:dyDescent="0.25">
      <c r="A22" s="62">
        <v>41486</v>
      </c>
      <c r="B22" s="63">
        <v>2971484</v>
      </c>
    </row>
    <row r="23" spans="1:2" x14ac:dyDescent="0.25">
      <c r="A23" s="62">
        <v>41517</v>
      </c>
      <c r="B23" s="63">
        <v>3074209</v>
      </c>
    </row>
    <row r="24" spans="1:2" x14ac:dyDescent="0.25">
      <c r="A24" s="62">
        <v>41547</v>
      </c>
      <c r="B24" s="63">
        <v>2785466</v>
      </c>
    </row>
    <row r="25" spans="1:2" x14ac:dyDescent="0.25">
      <c r="A25" s="62">
        <v>41578</v>
      </c>
      <c r="B25" s="63">
        <v>2515361</v>
      </c>
    </row>
    <row r="26" spans="1:2" x14ac:dyDescent="0.25">
      <c r="A26" s="62">
        <v>41608</v>
      </c>
      <c r="B26" s="63">
        <v>3105958</v>
      </c>
    </row>
    <row r="27" spans="1:2" x14ac:dyDescent="0.25">
      <c r="A27" s="62">
        <v>41639</v>
      </c>
      <c r="B27" s="63">
        <v>3139059</v>
      </c>
    </row>
    <row r="28" spans="1:2" x14ac:dyDescent="0.25">
      <c r="A28" s="62">
        <v>41670</v>
      </c>
      <c r="B28" s="63">
        <v>3380355</v>
      </c>
    </row>
    <row r="29" spans="1:2" x14ac:dyDescent="0.25">
      <c r="A29" s="62">
        <v>41698</v>
      </c>
      <c r="B29" s="63">
        <v>3612886</v>
      </c>
    </row>
    <row r="30" spans="1:2" x14ac:dyDescent="0.25">
      <c r="A30" s="62">
        <v>41729</v>
      </c>
      <c r="B30" s="63">
        <v>3765824</v>
      </c>
    </row>
    <row r="31" spans="1:2" x14ac:dyDescent="0.25">
      <c r="A31" s="62">
        <v>41759</v>
      </c>
      <c r="B31" s="63">
        <v>3771842</v>
      </c>
    </row>
    <row r="32" spans="1:2" x14ac:dyDescent="0.25">
      <c r="A32" s="62">
        <v>41790</v>
      </c>
      <c r="B32" s="63">
        <v>3356365</v>
      </c>
    </row>
    <row r="33" spans="1:2" x14ac:dyDescent="0.25">
      <c r="A33" s="62">
        <v>41820</v>
      </c>
      <c r="B33" s="63">
        <v>3490100</v>
      </c>
    </row>
    <row r="34" spans="1:2" x14ac:dyDescent="0.25">
      <c r="A34" s="62">
        <v>41851</v>
      </c>
      <c r="B34" s="63">
        <v>3163659</v>
      </c>
    </row>
    <row r="35" spans="1:2" x14ac:dyDescent="0.25">
      <c r="A35" s="62">
        <v>41882</v>
      </c>
      <c r="B35" s="63">
        <v>3167124</v>
      </c>
    </row>
    <row r="36" spans="1:2" x14ac:dyDescent="0.25">
      <c r="A36" s="62">
        <v>41912</v>
      </c>
      <c r="B36" s="63">
        <v>2883810</v>
      </c>
    </row>
    <row r="37" spans="1:2" x14ac:dyDescent="0.25">
      <c r="A37" s="62">
        <v>41943</v>
      </c>
      <c r="B37" s="63">
        <v>2610667</v>
      </c>
    </row>
    <row r="38" spans="1:2" x14ac:dyDescent="0.25">
      <c r="A38" s="62">
        <v>41973</v>
      </c>
      <c r="B38" s="63">
        <v>3129205</v>
      </c>
    </row>
    <row r="39" spans="1:2" x14ac:dyDescent="0.25">
      <c r="A39" s="62">
        <v>42004</v>
      </c>
      <c r="B39" s="63">
        <v>3200527</v>
      </c>
    </row>
    <row r="40" spans="1:2" x14ac:dyDescent="0.25">
      <c r="A40" s="62">
        <v>42035</v>
      </c>
      <c r="B40" s="63">
        <v>3547804</v>
      </c>
    </row>
    <row r="41" spans="1:2" x14ac:dyDescent="0.25">
      <c r="A41" s="62">
        <v>42063</v>
      </c>
      <c r="B41" s="63">
        <v>3766323</v>
      </c>
    </row>
    <row r="42" spans="1:2" x14ac:dyDescent="0.25">
      <c r="A42" s="62">
        <v>42094</v>
      </c>
      <c r="B42" s="63">
        <v>3935589</v>
      </c>
    </row>
    <row r="43" spans="1:2" x14ac:dyDescent="0.25">
      <c r="A43" s="62">
        <v>42124</v>
      </c>
      <c r="B43" s="63">
        <v>3917884</v>
      </c>
    </row>
    <row r="44" spans="1:2" x14ac:dyDescent="0.25">
      <c r="A44" s="62">
        <v>42155</v>
      </c>
      <c r="B44" s="63">
        <v>3564970</v>
      </c>
    </row>
    <row r="45" spans="1:2" x14ac:dyDescent="0.25">
      <c r="A45" s="62">
        <v>42185</v>
      </c>
      <c r="B45" s="63">
        <v>3602455</v>
      </c>
    </row>
    <row r="46" spans="1:2" x14ac:dyDescent="0.25">
      <c r="A46" s="62">
        <v>42216</v>
      </c>
      <c r="B46" s="63">
        <v>3326859</v>
      </c>
    </row>
    <row r="47" spans="1:2" x14ac:dyDescent="0.25">
      <c r="A47" s="62">
        <v>42247</v>
      </c>
      <c r="B47" s="63">
        <v>3441693</v>
      </c>
    </row>
    <row r="48" spans="1:2" x14ac:dyDescent="0.25">
      <c r="A48" s="62">
        <v>42277</v>
      </c>
      <c r="B48" s="63">
        <v>3211600</v>
      </c>
    </row>
    <row r="49" spans="1:2" x14ac:dyDescent="0.25">
      <c r="A49" s="62">
        <v>42308</v>
      </c>
      <c r="B49" s="63">
        <v>2998119</v>
      </c>
    </row>
    <row r="50" spans="1:2" x14ac:dyDescent="0.25">
      <c r="A50" s="62">
        <v>42338</v>
      </c>
      <c r="B50" s="63">
        <v>3472440</v>
      </c>
    </row>
    <row r="51" spans="1:2" x14ac:dyDescent="0.25">
      <c r="A51" s="62">
        <v>42369</v>
      </c>
      <c r="B51" s="63">
        <v>3563007</v>
      </c>
    </row>
    <row r="52" spans="1:2" x14ac:dyDescent="0.25">
      <c r="A52" s="62">
        <v>42400</v>
      </c>
      <c r="B52" s="63">
        <v>3820570</v>
      </c>
    </row>
    <row r="53" spans="1:2" x14ac:dyDescent="0.25">
      <c r="A53" s="62">
        <v>42429</v>
      </c>
      <c r="B53" s="63">
        <v>4107195</v>
      </c>
    </row>
    <row r="54" spans="1:2" x14ac:dyDescent="0.25">
      <c r="A54" s="62">
        <v>42460</v>
      </c>
      <c r="B54" s="63">
        <v>4284443</v>
      </c>
    </row>
    <row r="55" spans="1:2" x14ac:dyDescent="0.25">
      <c r="A55" s="62">
        <v>42490</v>
      </c>
      <c r="B55" s="63">
        <v>4356216</v>
      </c>
    </row>
    <row r="56" spans="1:2" x14ac:dyDescent="0.25">
      <c r="A56" s="62">
        <v>42521</v>
      </c>
      <c r="B56" s="63">
        <v>3819379</v>
      </c>
    </row>
    <row r="57" spans="1:2" x14ac:dyDescent="0.25">
      <c r="A57" s="62">
        <v>42551</v>
      </c>
      <c r="B57" s="63">
        <v>3844987</v>
      </c>
    </row>
    <row r="58" spans="1:2" x14ac:dyDescent="0.25">
      <c r="A58" s="62">
        <v>42582</v>
      </c>
      <c r="B58" s="63">
        <v>3478890</v>
      </c>
    </row>
    <row r="59" spans="1:2" x14ac:dyDescent="0.25">
      <c r="A59" s="62">
        <v>42613</v>
      </c>
      <c r="B59" s="63">
        <v>3443039</v>
      </c>
    </row>
    <row r="60" spans="1:2" x14ac:dyDescent="0.25">
      <c r="A60" s="62">
        <v>42643</v>
      </c>
      <c r="B60" s="63">
        <v>3204637</v>
      </c>
    </row>
    <row r="61" spans="1:2" x14ac:dyDescent="0.25">
      <c r="A61" s="62">
        <v>42674</v>
      </c>
      <c r="B61" s="63">
        <v>2966477</v>
      </c>
    </row>
    <row r="62" spans="1:2" x14ac:dyDescent="0.25">
      <c r="A62" s="62">
        <v>42704</v>
      </c>
      <c r="B62" s="63">
        <v>3593364</v>
      </c>
    </row>
    <row r="63" spans="1:2" x14ac:dyDescent="0.25">
      <c r="A63" s="62">
        <v>42735</v>
      </c>
      <c r="B63" s="63">
        <v>3604104</v>
      </c>
    </row>
    <row r="64" spans="1:2" x14ac:dyDescent="0.25">
      <c r="A64" s="62">
        <v>42766</v>
      </c>
      <c r="B64" s="63">
        <v>3933016</v>
      </c>
    </row>
    <row r="65" spans="1:5" x14ac:dyDescent="0.25">
      <c r="A65" s="62">
        <v>42794</v>
      </c>
      <c r="B65" s="63">
        <v>4146797</v>
      </c>
    </row>
    <row r="66" spans="1:5" x14ac:dyDescent="0.25">
      <c r="A66" s="62">
        <v>42825</v>
      </c>
      <c r="B66" s="63">
        <v>4176486</v>
      </c>
    </row>
    <row r="67" spans="1:5" x14ac:dyDescent="0.25">
      <c r="A67" s="62">
        <v>42855</v>
      </c>
      <c r="B67" s="63">
        <v>4347059</v>
      </c>
    </row>
    <row r="68" spans="1:5" x14ac:dyDescent="0.25">
      <c r="A68" s="62">
        <v>42886</v>
      </c>
      <c r="B68" s="63">
        <v>3781168</v>
      </c>
    </row>
    <row r="69" spans="1:5" x14ac:dyDescent="0.25">
      <c r="A69" s="62">
        <v>42916</v>
      </c>
      <c r="B69" s="63">
        <v>3858196.3569040108</v>
      </c>
    </row>
    <row r="70" spans="1:5" x14ac:dyDescent="0.25">
      <c r="A70" s="62">
        <v>42947</v>
      </c>
      <c r="B70" s="63">
        <v>3562679.8147925721</v>
      </c>
      <c r="C70" s="63">
        <v>3562679.8147925721</v>
      </c>
      <c r="D70" s="63">
        <v>3562679.8147925721</v>
      </c>
      <c r="E70" s="63">
        <v>3562679.8147925721</v>
      </c>
    </row>
    <row r="71" spans="1:5" x14ac:dyDescent="0.25">
      <c r="A71" s="62">
        <v>42978</v>
      </c>
      <c r="C71" s="63">
        <f t="shared" ref="C71:C111" si="0">_xlfn.FORECAST.ETS(A71,$B$12:$B$70,$A$12:$A$70,1,1)</f>
        <v>3645607.0770074413</v>
      </c>
      <c r="D71" s="63">
        <f t="shared" ref="D71:D111" si="1">C71-_xlfn.FORECAST.ETS.CONFINT(A71,$B$12:$B$70,$A$12:$A$70,0.95,1,1)</f>
        <v>3534039.2565370076</v>
      </c>
      <c r="E71" s="63">
        <f t="shared" ref="E71:E111" si="2">C71+_xlfn.FORECAST.ETS.CONFINT(A71,$B$12:$B$70,$A$12:$A$70,0.95,1,1)</f>
        <v>3757174.897477875</v>
      </c>
    </row>
    <row r="72" spans="1:5" x14ac:dyDescent="0.25">
      <c r="A72" s="62">
        <v>43009</v>
      </c>
      <c r="C72" s="63">
        <f t="shared" si="0"/>
        <v>3377633.3103244333</v>
      </c>
      <c r="D72" s="63">
        <f t="shared" si="1"/>
        <v>3252796.7461603354</v>
      </c>
      <c r="E72" s="63">
        <f t="shared" si="2"/>
        <v>3502469.8744885311</v>
      </c>
    </row>
    <row r="73" spans="1:5" x14ac:dyDescent="0.25">
      <c r="A73" s="62">
        <v>43039</v>
      </c>
      <c r="C73" s="63">
        <f t="shared" si="0"/>
        <v>3121446.8870122023</v>
      </c>
      <c r="D73" s="63">
        <f t="shared" si="1"/>
        <v>2984576.632553725</v>
      </c>
      <c r="E73" s="63">
        <f t="shared" si="2"/>
        <v>3258317.1414706795</v>
      </c>
    </row>
    <row r="74" spans="1:5" x14ac:dyDescent="0.25">
      <c r="A74" s="62">
        <v>43070</v>
      </c>
      <c r="C74" s="63">
        <f t="shared" si="0"/>
        <v>3648618.2922838</v>
      </c>
      <c r="D74" s="63">
        <f t="shared" si="1"/>
        <v>3500647.6875375388</v>
      </c>
      <c r="E74" s="63">
        <f t="shared" si="2"/>
        <v>3796588.8970300611</v>
      </c>
    </row>
    <row r="75" spans="1:5" x14ac:dyDescent="0.25">
      <c r="A75" s="62">
        <v>43100</v>
      </c>
      <c r="C75" s="63">
        <f t="shared" si="0"/>
        <v>3713964.7126519354</v>
      </c>
      <c r="D75" s="63">
        <f t="shared" si="1"/>
        <v>3555630.5957112345</v>
      </c>
      <c r="E75" s="63">
        <f t="shared" si="2"/>
        <v>3872298.8295926363</v>
      </c>
    </row>
    <row r="76" spans="1:5" x14ac:dyDescent="0.25">
      <c r="A76" s="62">
        <v>43131</v>
      </c>
      <c r="C76" s="63">
        <f t="shared" si="0"/>
        <v>3969863.2298377226</v>
      </c>
      <c r="D76" s="63">
        <f t="shared" si="1"/>
        <v>3801766.0269890795</v>
      </c>
      <c r="E76" s="63">
        <f t="shared" si="2"/>
        <v>4137960.4326863657</v>
      </c>
    </row>
    <row r="77" spans="1:5" x14ac:dyDescent="0.25">
      <c r="A77" s="62">
        <v>43162</v>
      </c>
      <c r="C77" s="63">
        <f t="shared" si="0"/>
        <v>4191434.3891396401</v>
      </c>
      <c r="D77" s="63">
        <f t="shared" si="1"/>
        <v>4014075.2737320303</v>
      </c>
      <c r="E77" s="63">
        <f t="shared" si="2"/>
        <v>4368793.5045472495</v>
      </c>
    </row>
    <row r="78" spans="1:5" x14ac:dyDescent="0.25">
      <c r="A78" s="62">
        <v>43190</v>
      </c>
      <c r="C78" s="63">
        <f t="shared" si="0"/>
        <v>4375439.8016566476</v>
      </c>
      <c r="D78" s="63">
        <f t="shared" si="1"/>
        <v>4189245.0753080077</v>
      </c>
      <c r="E78" s="63">
        <f t="shared" si="2"/>
        <v>4561634.5280052871</v>
      </c>
    </row>
    <row r="79" spans="1:5" x14ac:dyDescent="0.25">
      <c r="A79" s="62">
        <v>43221</v>
      </c>
      <c r="C79" s="63">
        <f t="shared" si="0"/>
        <v>4370864.0260059843</v>
      </c>
      <c r="D79" s="63">
        <f t="shared" si="1"/>
        <v>4176201.8689083089</v>
      </c>
      <c r="E79" s="63">
        <f t="shared" si="2"/>
        <v>4565526.1831036601</v>
      </c>
    </row>
    <row r="80" spans="1:5" x14ac:dyDescent="0.25">
      <c r="A80" s="62">
        <v>43251</v>
      </c>
      <c r="C80" s="63">
        <f t="shared" si="0"/>
        <v>3960763.8677016324</v>
      </c>
      <c r="D80" s="63">
        <f t="shared" si="1"/>
        <v>3757956.2776795812</v>
      </c>
      <c r="E80" s="63">
        <f t="shared" si="2"/>
        <v>4163571.4577236837</v>
      </c>
    </row>
    <row r="81" spans="1:5" x14ac:dyDescent="0.25">
      <c r="A81" s="62">
        <v>43282</v>
      </c>
      <c r="C81" s="63">
        <f t="shared" si="0"/>
        <v>4037068.375278627</v>
      </c>
      <c r="D81" s="63">
        <f t="shared" si="1"/>
        <v>3826399.9378972785</v>
      </c>
      <c r="E81" s="63">
        <f t="shared" si="2"/>
        <v>4247736.8126599761</v>
      </c>
    </row>
    <row r="82" spans="1:5" x14ac:dyDescent="0.25">
      <c r="A82" s="62">
        <v>43312</v>
      </c>
      <c r="C82" s="63">
        <f t="shared" si="0"/>
        <v>3740959.2437138385</v>
      </c>
      <c r="D82" s="63">
        <f t="shared" si="1"/>
        <v>3522683.738640279</v>
      </c>
      <c r="E82" s="63">
        <f t="shared" si="2"/>
        <v>3959234.748787398</v>
      </c>
    </row>
    <row r="83" spans="1:5" x14ac:dyDescent="0.25">
      <c r="A83" s="62">
        <v>43343</v>
      </c>
      <c r="C83" s="63">
        <f t="shared" si="0"/>
        <v>3811471.5156468856</v>
      </c>
      <c r="D83" s="63">
        <f t="shared" si="1"/>
        <v>3585788.6768169245</v>
      </c>
      <c r="E83" s="63">
        <f t="shared" si="2"/>
        <v>4037154.3544768468</v>
      </c>
    </row>
    <row r="84" spans="1:5" x14ac:dyDescent="0.25">
      <c r="A84" s="62">
        <v>43374</v>
      </c>
      <c r="C84" s="63">
        <f t="shared" si="0"/>
        <v>3543497.7489638776</v>
      </c>
      <c r="D84" s="63">
        <f t="shared" si="1"/>
        <v>3310643.0917856647</v>
      </c>
      <c r="E84" s="63">
        <f t="shared" si="2"/>
        <v>3776352.4061420904</v>
      </c>
    </row>
    <row r="85" spans="1:5" x14ac:dyDescent="0.25">
      <c r="A85" s="62">
        <v>43404</v>
      </c>
      <c r="C85" s="63">
        <f t="shared" si="0"/>
        <v>3287311.3256516466</v>
      </c>
      <c r="D85" s="63">
        <f t="shared" si="1"/>
        <v>3047472.5311471741</v>
      </c>
      <c r="E85" s="63">
        <f t="shared" si="2"/>
        <v>3527150.1201561191</v>
      </c>
    </row>
    <row r="86" spans="1:5" x14ac:dyDescent="0.25">
      <c r="A86" s="62">
        <v>43435</v>
      </c>
      <c r="C86" s="63">
        <f t="shared" si="0"/>
        <v>3814482.7309232438</v>
      </c>
      <c r="D86" s="63">
        <f t="shared" si="1"/>
        <v>3567831.4860927463</v>
      </c>
      <c r="E86" s="63">
        <f t="shared" si="2"/>
        <v>4061133.9757537413</v>
      </c>
    </row>
    <row r="87" spans="1:5" x14ac:dyDescent="0.25">
      <c r="A87" s="62">
        <v>43465</v>
      </c>
      <c r="C87" s="63">
        <f t="shared" si="0"/>
        <v>3879829.1512913792</v>
      </c>
      <c r="D87" s="63">
        <f t="shared" si="1"/>
        <v>3626523.2414796124</v>
      </c>
      <c r="E87" s="63">
        <f t="shared" si="2"/>
        <v>4133135.0611031461</v>
      </c>
    </row>
    <row r="88" spans="1:5" x14ac:dyDescent="0.25">
      <c r="A88" s="62">
        <v>43496</v>
      </c>
      <c r="C88" s="63">
        <f t="shared" si="0"/>
        <v>4135727.6684771669</v>
      </c>
      <c r="D88" s="63">
        <f t="shared" si="1"/>
        <v>3875912.7067226251</v>
      </c>
      <c r="E88" s="63">
        <f t="shared" si="2"/>
        <v>4395542.6302317083</v>
      </c>
    </row>
    <row r="89" spans="1:5" x14ac:dyDescent="0.25">
      <c r="A89" s="62">
        <v>43527</v>
      </c>
      <c r="C89" s="63">
        <f t="shared" si="0"/>
        <v>4357298.8277790844</v>
      </c>
      <c r="D89" s="63">
        <f t="shared" si="1"/>
        <v>4091109.698232004</v>
      </c>
      <c r="E89" s="63">
        <f t="shared" si="2"/>
        <v>4623487.9573261645</v>
      </c>
    </row>
    <row r="90" spans="1:5" x14ac:dyDescent="0.25">
      <c r="A90" s="62">
        <v>43555</v>
      </c>
      <c r="C90" s="63">
        <f t="shared" si="0"/>
        <v>4541304.2402960919</v>
      </c>
      <c r="D90" s="63">
        <f t="shared" si="1"/>
        <v>4268866.3136910042</v>
      </c>
      <c r="E90" s="63">
        <f t="shared" si="2"/>
        <v>4813742.1669011796</v>
      </c>
    </row>
    <row r="91" spans="1:5" x14ac:dyDescent="0.25">
      <c r="A91" s="62">
        <v>43586</v>
      </c>
      <c r="C91" s="63">
        <f t="shared" si="0"/>
        <v>4536728.4646454286</v>
      </c>
      <c r="D91" s="63">
        <f t="shared" si="1"/>
        <v>4258158.6300656376</v>
      </c>
      <c r="E91" s="63">
        <f t="shared" si="2"/>
        <v>4815298.2992252195</v>
      </c>
    </row>
    <row r="92" spans="1:5" x14ac:dyDescent="0.25">
      <c r="A92" s="62">
        <v>43616</v>
      </c>
      <c r="C92" s="63">
        <f t="shared" si="0"/>
        <v>4126628.3063410767</v>
      </c>
      <c r="D92" s="63">
        <f t="shared" si="1"/>
        <v>3842035.8534569787</v>
      </c>
      <c r="E92" s="63">
        <f t="shared" si="2"/>
        <v>4411220.7592251748</v>
      </c>
    </row>
    <row r="93" spans="1:5" x14ac:dyDescent="0.25">
      <c r="A93" s="62">
        <v>43647</v>
      </c>
      <c r="C93" s="63">
        <f t="shared" si="0"/>
        <v>4202932.8139180709</v>
      </c>
      <c r="D93" s="63">
        <f t="shared" si="1"/>
        <v>3912420.1924195155</v>
      </c>
      <c r="E93" s="63">
        <f t="shared" si="2"/>
        <v>4493445.4354166258</v>
      </c>
    </row>
    <row r="94" spans="1:5" x14ac:dyDescent="0.25">
      <c r="A94" s="62">
        <v>43677</v>
      </c>
      <c r="C94" s="63">
        <f t="shared" si="0"/>
        <v>3906823.6823532823</v>
      </c>
      <c r="D94" s="63">
        <f t="shared" si="1"/>
        <v>3610487.1596857323</v>
      </c>
      <c r="E94" s="63">
        <f t="shared" si="2"/>
        <v>4203160.2050208319</v>
      </c>
    </row>
    <row r="95" spans="1:5" x14ac:dyDescent="0.25">
      <c r="A95" s="62">
        <v>43708</v>
      </c>
      <c r="C95" s="63">
        <f t="shared" si="0"/>
        <v>3977335.9542863299</v>
      </c>
      <c r="D95" s="63">
        <f t="shared" si="1"/>
        <v>3675244.5350463698</v>
      </c>
      <c r="E95" s="63">
        <f t="shared" si="2"/>
        <v>4279427.3735262901</v>
      </c>
    </row>
    <row r="96" spans="1:5" x14ac:dyDescent="0.25">
      <c r="A96" s="62">
        <v>43739</v>
      </c>
      <c r="C96" s="63">
        <f t="shared" si="0"/>
        <v>3709362.1876033219</v>
      </c>
      <c r="D96" s="63">
        <f t="shared" si="1"/>
        <v>3401623.4729603129</v>
      </c>
      <c r="E96" s="63">
        <f t="shared" si="2"/>
        <v>4017100.9022463309</v>
      </c>
    </row>
    <row r="97" spans="1:5" x14ac:dyDescent="0.25">
      <c r="A97" s="62">
        <v>43769</v>
      </c>
      <c r="C97" s="63">
        <f t="shared" si="0"/>
        <v>3453175.7642910909</v>
      </c>
      <c r="D97" s="63">
        <f t="shared" si="1"/>
        <v>3139870.6183207803</v>
      </c>
      <c r="E97" s="63">
        <f t="shared" si="2"/>
        <v>3766480.9102614014</v>
      </c>
    </row>
    <row r="98" spans="1:5" x14ac:dyDescent="0.25">
      <c r="A98" s="62">
        <v>43800</v>
      </c>
      <c r="C98" s="63">
        <f t="shared" si="0"/>
        <v>3980347.1695626881</v>
      </c>
      <c r="D98" s="63">
        <f t="shared" si="1"/>
        <v>3661552.1814006884</v>
      </c>
      <c r="E98" s="63">
        <f t="shared" si="2"/>
        <v>4299142.1577246878</v>
      </c>
    </row>
    <row r="99" spans="1:5" x14ac:dyDescent="0.25">
      <c r="A99" s="62">
        <v>43830</v>
      </c>
      <c r="C99" s="63">
        <f t="shared" si="0"/>
        <v>4045693.5899308235</v>
      </c>
      <c r="D99" s="63">
        <f t="shared" si="1"/>
        <v>3721481.4196748566</v>
      </c>
      <c r="E99" s="63">
        <f t="shared" si="2"/>
        <v>4369905.7601867905</v>
      </c>
    </row>
    <row r="100" spans="1:5" x14ac:dyDescent="0.25">
      <c r="A100" s="62">
        <v>43861</v>
      </c>
      <c r="C100" s="63">
        <f t="shared" si="0"/>
        <v>4301592.1071166107</v>
      </c>
      <c r="D100" s="63">
        <f t="shared" si="1"/>
        <v>3972031.7940010009</v>
      </c>
      <c r="E100" s="63">
        <f t="shared" si="2"/>
        <v>4631152.4202322206</v>
      </c>
    </row>
    <row r="101" spans="1:5" x14ac:dyDescent="0.25">
      <c r="A101" s="62">
        <v>43892</v>
      </c>
      <c r="C101" s="63">
        <f t="shared" si="0"/>
        <v>4523163.2664185287</v>
      </c>
      <c r="D101" s="63">
        <f t="shared" si="1"/>
        <v>4188320.5043819421</v>
      </c>
      <c r="E101" s="63">
        <f t="shared" si="2"/>
        <v>4858006.0284551149</v>
      </c>
    </row>
    <row r="102" spans="1:5" x14ac:dyDescent="0.25">
      <c r="A102" s="62">
        <v>43921</v>
      </c>
      <c r="C102" s="63">
        <f t="shared" si="0"/>
        <v>4707168.6789355362</v>
      </c>
      <c r="D102" s="63">
        <f t="shared" si="1"/>
        <v>4367106.063878933</v>
      </c>
      <c r="E102" s="63">
        <f t="shared" si="2"/>
        <v>5047231.2939921394</v>
      </c>
    </row>
    <row r="103" spans="1:5" x14ac:dyDescent="0.25">
      <c r="A103" s="62">
        <v>43952</v>
      </c>
      <c r="C103" s="63">
        <f t="shared" si="0"/>
        <v>4702592.9032848729</v>
      </c>
      <c r="D103" s="63">
        <f t="shared" si="1"/>
        <v>4357370.1556448136</v>
      </c>
      <c r="E103" s="63">
        <f t="shared" si="2"/>
        <v>5047815.6509249322</v>
      </c>
    </row>
    <row r="104" spans="1:5" x14ac:dyDescent="0.25">
      <c r="A104" s="62">
        <v>43982</v>
      </c>
      <c r="C104" s="63">
        <f t="shared" si="0"/>
        <v>4292492.7449805215</v>
      </c>
      <c r="D104" s="63">
        <f t="shared" si="1"/>
        <v>3942166.9106917875</v>
      </c>
      <c r="E104" s="63">
        <f t="shared" si="2"/>
        <v>4642818.5792692555</v>
      </c>
    </row>
    <row r="105" spans="1:5" x14ac:dyDescent="0.25">
      <c r="A105" s="62">
        <v>44013</v>
      </c>
      <c r="C105" s="63">
        <f t="shared" si="0"/>
        <v>4368797.2525575152</v>
      </c>
      <c r="D105" s="63">
        <f t="shared" si="1"/>
        <v>4013422.8850241657</v>
      </c>
      <c r="E105" s="63">
        <f t="shared" si="2"/>
        <v>4724171.6200908646</v>
      </c>
    </row>
    <row r="106" spans="1:5" x14ac:dyDescent="0.25">
      <c r="A106" s="62">
        <v>44043</v>
      </c>
      <c r="C106" s="63">
        <f t="shared" si="0"/>
        <v>4072688.1209927266</v>
      </c>
      <c r="D106" s="63">
        <f t="shared" si="1"/>
        <v>3712317.446309282</v>
      </c>
      <c r="E106" s="63">
        <f t="shared" si="2"/>
        <v>4433058.7956761718</v>
      </c>
    </row>
    <row r="107" spans="1:5" x14ac:dyDescent="0.25">
      <c r="A107" s="62">
        <v>44074</v>
      </c>
      <c r="C107" s="63">
        <f t="shared" si="0"/>
        <v>4143200.3929257737</v>
      </c>
      <c r="D107" s="63">
        <f t="shared" si="1"/>
        <v>3777865.1465929965</v>
      </c>
      <c r="E107" s="63">
        <f t="shared" si="2"/>
        <v>4508535.6392585505</v>
      </c>
    </row>
    <row r="108" spans="1:5" x14ac:dyDescent="0.25">
      <c r="A108" s="62">
        <v>44105</v>
      </c>
      <c r="C108" s="63">
        <f t="shared" si="0"/>
        <v>3875226.6262427657</v>
      </c>
      <c r="D108" s="63">
        <f t="shared" si="1"/>
        <v>3504993.373746099</v>
      </c>
      <c r="E108" s="63">
        <f t="shared" si="2"/>
        <v>4245459.8787394324</v>
      </c>
    </row>
    <row r="109" spans="1:5" x14ac:dyDescent="0.25">
      <c r="A109" s="62">
        <v>44135</v>
      </c>
      <c r="C109" s="63">
        <f t="shared" si="0"/>
        <v>3619040.2029305347</v>
      </c>
      <c r="D109" s="63">
        <f t="shared" si="1"/>
        <v>3243955.0311065814</v>
      </c>
      <c r="E109" s="63">
        <f t="shared" si="2"/>
        <v>3994125.374754488</v>
      </c>
    </row>
    <row r="110" spans="1:5" x14ac:dyDescent="0.25">
      <c r="A110" s="62">
        <v>44166</v>
      </c>
      <c r="C110" s="63">
        <f t="shared" si="0"/>
        <v>4146211.6082021319</v>
      </c>
      <c r="D110" s="63">
        <f t="shared" si="1"/>
        <v>3766318.8052805453</v>
      </c>
      <c r="E110" s="63">
        <f t="shared" si="2"/>
        <v>4526104.4111237181</v>
      </c>
    </row>
    <row r="111" spans="1:5" x14ac:dyDescent="0.25">
      <c r="A111" s="62">
        <v>44196</v>
      </c>
      <c r="C111" s="63">
        <f t="shared" si="0"/>
        <v>4211558.0285702674</v>
      </c>
      <c r="D111" s="63">
        <f t="shared" si="1"/>
        <v>3826900.1898131943</v>
      </c>
      <c r="E111" s="63">
        <f t="shared" si="2"/>
        <v>4596215.8673273409</v>
      </c>
    </row>
  </sheetData>
  <mergeCells count="2">
    <mergeCell ref="J1:K1"/>
    <mergeCell ref="A3:E3"/>
  </mergeCells>
  <conditionalFormatting sqref="F4">
    <cfRule type="cellIs" dxfId="8" priority="1" operator="notEqual">
      <formula>0</formula>
    </cfRule>
  </conditionalFormatting>
  <hyperlinks>
    <hyperlink ref="A3:E3" location="HL_Navigator" tooltip="Go to Navigator (Table of Contents)" display="Navigator" xr:uid="{CED77599-2F4E-4E73-9594-C0581F8FDBD6}"/>
    <hyperlink ref="A3" location="HL_Navigator" display="Navigator" xr:uid="{4D531E4B-2A8C-4940-8FC3-3A87CA670665}"/>
    <hyperlink ref="F4" location="Overall_Error_Check" tooltip="Go to Overall Error Check" display="Overall_Error_Check" xr:uid="{D4A573A2-CFCC-4F05-9245-F7EE64C8FD44}"/>
  </hyperlinks>
  <pageMargins left="0.70866141732283472" right="0.70866141732283472" top="0.74803149606299213" bottom="0.74803149606299213" header="0.31496062992125984" footer="0.31496062992125984"/>
  <pageSetup paperSize="9" scale="48" orientation="portrait" horizontalDpi="0" verticalDpi="0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  <pageSetUpPr fitToPage="1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5" sqref="A4:A5"/>
    </sheetView>
  </sheetViews>
  <sheetFormatPr defaultColWidth="0" defaultRowHeight="11.5" outlineLevelRow="1" x14ac:dyDescent="0.25"/>
  <cols>
    <col min="1" max="5" width="3.69921875" customWidth="1"/>
    <col min="6" max="6" width="16.296875" customWidth="1"/>
    <col min="7" max="7" width="14.3984375" customWidth="1"/>
    <col min="8" max="8" width="3" customWidth="1"/>
    <col min="9" max="18" width="9.09765625" customWidth="1"/>
    <col min="19" max="19" width="1.69921875" customWidth="1"/>
    <col min="20" max="16384" width="9.09765625" hidden="1"/>
  </cols>
  <sheetData>
    <row r="1" spans="1:18" ht="20" x14ac:dyDescent="0.4">
      <c r="A1" s="39" t="str">
        <f ca="1">IF(ISERROR(RIGHT(CELL("filename",A1),LEN(CELL("filename",A1))-FIND("]",CELL("filename",A1)))),
"",
RIGHT(CELL("filename",A1),LEN(CELL("filename",A1))-FIND("]",CELL("filename",A1))))</f>
        <v>Model Parameters</v>
      </c>
      <c r="J1" s="66"/>
      <c r="K1" s="66"/>
    </row>
    <row r="2" spans="1:18" ht="17.5" x14ac:dyDescent="0.35">
      <c r="A2" s="40" t="str">
        <f ca="1">Model_Name</f>
        <v>Forecasting examples_no macros.xlsx</v>
      </c>
    </row>
    <row r="3" spans="1:18" x14ac:dyDescent="0.25">
      <c r="A3" s="66" t="s">
        <v>1</v>
      </c>
      <c r="B3" s="66"/>
      <c r="C3" s="66"/>
      <c r="D3" s="66"/>
      <c r="E3" s="66"/>
    </row>
    <row r="4" spans="1:18" ht="14" x14ac:dyDescent="0.3">
      <c r="E4" t="s">
        <v>2</v>
      </c>
      <c r="I4" s="1">
        <f>Overall_Error_Check</f>
        <v>0</v>
      </c>
    </row>
    <row r="6" spans="1:18" ht="16" thickBot="1" x14ac:dyDescent="0.4">
      <c r="B6" s="41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" outlineLevel="1" thickTop="1" x14ac:dyDescent="0.25"/>
    <row r="8" spans="1:18" ht="16.5" outlineLevel="1" x14ac:dyDescent="0.35">
      <c r="C8" s="3" t="s">
        <v>4</v>
      </c>
    </row>
    <row r="9" spans="1:18" ht="16.5" outlineLevel="1" x14ac:dyDescent="0.35">
      <c r="C9" s="3"/>
    </row>
    <row r="10" spans="1:18" ht="16.5" outlineLevel="1" x14ac:dyDescent="0.35">
      <c r="C10" s="3"/>
      <c r="E10" s="4" t="s">
        <v>3</v>
      </c>
    </row>
    <row r="11" spans="1:18" outlineLevel="1" x14ac:dyDescent="0.25">
      <c r="E11" t="s">
        <v>5</v>
      </c>
      <c r="G11" s="69" t="str">
        <f ca="1">IF(ISERROR(OR(FIND("[",CELL("filename",A1)),FIND("]",CELL("filename",A1)))),"",MID(CELL("filename",A1),FIND("[",CELL("filename",A1))+1,FIND("]",CELL("filename",A1))-FIND("[",CELL("filename",A1))-1))</f>
        <v>Forecasting examples_no macros.xlsx</v>
      </c>
      <c r="H11" s="70"/>
      <c r="I11" s="70"/>
      <c r="J11" s="70"/>
      <c r="K11" s="70"/>
      <c r="L11" s="70"/>
      <c r="M11" s="70"/>
      <c r="N11" s="71"/>
    </row>
    <row r="12" spans="1:18" outlineLevel="1" x14ac:dyDescent="0.25">
      <c r="E12" t="s">
        <v>6</v>
      </c>
      <c r="G12" s="72" t="s">
        <v>89</v>
      </c>
      <c r="H12" s="72"/>
      <c r="I12" s="72"/>
      <c r="J12" s="72"/>
      <c r="K12" s="72"/>
      <c r="L12" s="72"/>
      <c r="M12" s="72"/>
      <c r="N12" s="72"/>
    </row>
    <row r="13" spans="1:18" outlineLevel="1" x14ac:dyDescent="0.25"/>
    <row r="14" spans="1:18" outlineLevel="1" x14ac:dyDescent="0.25"/>
    <row r="15" spans="1:18" ht="16" thickBot="1" x14ac:dyDescent="0.4">
      <c r="B15" s="41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" outlineLevel="1" thickTop="1" x14ac:dyDescent="0.25"/>
    <row r="17" spans="3:7" ht="16.5" outlineLevel="1" x14ac:dyDescent="0.35">
      <c r="C17" s="3" t="s">
        <v>8</v>
      </c>
    </row>
    <row r="18" spans="3:7" outlineLevel="1" x14ac:dyDescent="0.25"/>
    <row r="19" spans="3:7" outlineLevel="1" x14ac:dyDescent="0.25">
      <c r="E19" t="s">
        <v>9</v>
      </c>
      <c r="G19" s="5">
        <v>365</v>
      </c>
    </row>
    <row r="20" spans="3:7" outlineLevel="1" x14ac:dyDescent="0.25">
      <c r="E20" t="s">
        <v>10</v>
      </c>
      <c r="G20" s="5">
        <v>1</v>
      </c>
    </row>
    <row r="21" spans="3:7" outlineLevel="1" x14ac:dyDescent="0.25">
      <c r="E21" t="s">
        <v>11</v>
      </c>
      <c r="G21" s="5">
        <v>3</v>
      </c>
    </row>
    <row r="22" spans="3:7" outlineLevel="1" x14ac:dyDescent="0.25">
      <c r="E22" t="s">
        <v>12</v>
      </c>
      <c r="G22" s="5">
        <v>6</v>
      </c>
    </row>
    <row r="23" spans="3:7" outlineLevel="1" x14ac:dyDescent="0.25">
      <c r="E23" t="s">
        <v>13</v>
      </c>
      <c r="G23" s="5">
        <v>12</v>
      </c>
    </row>
    <row r="24" spans="3:7" outlineLevel="1" x14ac:dyDescent="0.25">
      <c r="E24" t="s">
        <v>14</v>
      </c>
      <c r="G24" s="5">
        <v>4</v>
      </c>
    </row>
    <row r="25" spans="3:7" outlineLevel="1" x14ac:dyDescent="0.25"/>
    <row r="26" spans="3:7" outlineLevel="1" x14ac:dyDescent="0.25">
      <c r="E26" t="s">
        <v>15</v>
      </c>
      <c r="G26" s="5">
        <v>5</v>
      </c>
    </row>
    <row r="27" spans="3:7" outlineLevel="1" x14ac:dyDescent="0.25"/>
    <row r="28" spans="3:7" outlineLevel="1" x14ac:dyDescent="0.25">
      <c r="E28" t="s">
        <v>16</v>
      </c>
      <c r="G28" s="6">
        <v>9.9999999999999997E+98</v>
      </c>
    </row>
    <row r="29" spans="3:7" outlineLevel="1" x14ac:dyDescent="0.25">
      <c r="E29" t="s">
        <v>17</v>
      </c>
      <c r="G29" s="6">
        <v>1E-8</v>
      </c>
    </row>
    <row r="30" spans="3:7" outlineLevel="1" x14ac:dyDescent="0.25"/>
    <row r="31" spans="3:7" outlineLevel="1" x14ac:dyDescent="0.25">
      <c r="E31" t="s">
        <v>18</v>
      </c>
      <c r="G31" s="5">
        <v>1000</v>
      </c>
    </row>
    <row r="32" spans="3:7" outlineLevel="1" x14ac:dyDescent="0.25"/>
    <row r="33" outlineLevel="1" x14ac:dyDescent="0.25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3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26</vt:i4>
      </vt:variant>
    </vt:vector>
  </HeadingPairs>
  <TitlesOfParts>
    <vt:vector size="36" baseType="lpstr">
      <vt:lpstr>Cover</vt:lpstr>
      <vt:lpstr>Navigator</vt:lpstr>
      <vt:lpstr>Style Guide</vt:lpstr>
      <vt:lpstr>Original Data</vt:lpstr>
      <vt:lpstr>Method 1 - Using TREND</vt:lpstr>
      <vt:lpstr>Method 2 - Using TREND + CAGR</vt:lpstr>
      <vt:lpstr>Method 3 - Using FORECAST.ETS</vt:lpstr>
      <vt:lpstr>Raw Data from FORECAST.ETS</vt:lpstr>
      <vt:lpstr>Model Parameters</vt:lpstr>
      <vt:lpstr>Error Checks</vt:lpstr>
      <vt:lpstr>Client_Name</vt:lpstr>
      <vt:lpstr>Days_in_Year</vt:lpstr>
      <vt:lpstr>Days_in_Yr</vt:lpstr>
      <vt:lpstr>HL_1</vt:lpstr>
      <vt:lpstr>HL_10</vt:lpstr>
      <vt:lpstr>HL_3</vt:lpstr>
      <vt:lpstr>HL_4</vt:lpstr>
      <vt:lpstr>HL_5</vt:lpstr>
      <vt:lpstr>HL_6</vt:lpstr>
      <vt:lpstr>HL_7</vt:lpstr>
      <vt:lpstr>HL_8</vt:lpstr>
      <vt:lpstr>HL_9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Oliver Rowe</cp:lastModifiedBy>
  <cp:lastPrinted>2017-08-07T03:05:24Z</cp:lastPrinted>
  <dcterms:created xsi:type="dcterms:W3CDTF">2012-10-20T20:39:47Z</dcterms:created>
  <dcterms:modified xsi:type="dcterms:W3CDTF">2024-03-19T14:15:13Z</dcterms:modified>
</cp:coreProperties>
</file>